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★계약업무(이영경)\3. 2021년 계약\2. 용역\15. 문학공원 조성공사 임목폐기물 처리용역\"/>
    </mc:Choice>
  </mc:AlternateContent>
  <bookViews>
    <workbookView xWindow="0" yWindow="0" windowWidth="19755" windowHeight="12225" tabRatio="714" activeTab="1"/>
  </bookViews>
  <sheets>
    <sheet name="갑지" sheetId="41" r:id="rId1"/>
    <sheet name="원가계산서" sheetId="42" r:id="rId2"/>
    <sheet name="내역서" sheetId="46" r:id="rId3"/>
    <sheet name="경비" sheetId="55" r:id="rId4"/>
    <sheet name="산출근거" sheetId="63" r:id="rId5"/>
    <sheet name="자재조서" sheetId="56" state="hidden" r:id="rId6"/>
    <sheet name="전역변수" sheetId="57" state="hidden" r:id="rId7"/>
    <sheet name="중기전역변수" sheetId="58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tlFixup" hidden="1">TRUE</definedName>
    <definedName name="_1_0_S" hidden="1">'[1]6PILE  (돌출)'!#REF!</definedName>
    <definedName name="_Dist_Bin" hidden="1">[2]조명시설!#REF!</definedName>
    <definedName name="_Dist_Values" hidden="1">[2]조명시설!#REF!</definedName>
    <definedName name="_Fill" localSheetId="0" hidden="1">#REF!</definedName>
    <definedName name="_Fill" localSheetId="4" hidden="1">#REF!</definedName>
    <definedName name="_Fill" localSheetId="1" hidden="1">#REF!</definedName>
    <definedName name="_Fill" hidden="1">#REF!</definedName>
    <definedName name="_xlnm._FilterDatabase" localSheetId="4" hidden="1">#REF!</definedName>
    <definedName name="_xlnm._FilterDatabase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fkf" localSheetId="4" hidden="1">#REF!</definedName>
    <definedName name="_kfkf" hidden="1">#REF!</definedName>
    <definedName name="_Order1" hidden="1">255</definedName>
    <definedName name="_Order2" hidden="1">255</definedName>
    <definedName name="_P3" hidden="1">{#N/A,#N/A,FALSE,"배수1"}</definedName>
    <definedName name="_P4" hidden="1">{#N/A,#N/A,FALSE,"혼합골재"}</definedName>
    <definedName name="_P5" hidden="1">{#N/A,#N/A,FALSE,"배수1"}</definedName>
    <definedName name="_P6" hidden="1">{#N/A,#N/A,FALSE,"2~8번"}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3" hidden="1">{#N/A,#N/A,FALSE,"포장2"}</definedName>
    <definedName name="_Sort" localSheetId="0" hidden="1">#REF!</definedName>
    <definedName name="_Sort" localSheetId="1" hidden="1">#REF!</definedName>
    <definedName name="_Sort" hidden="1">#REF!</definedName>
    <definedName name="_woogi" localSheetId="4" hidden="1">#REF!</definedName>
    <definedName name="_woogi" hidden="1">#REF!</definedName>
    <definedName name="_woogi2" localSheetId="4" hidden="1">#REF!</definedName>
    <definedName name="_woogi2" hidden="1">#REF!</definedName>
    <definedName name="_woogi24" localSheetId="4" hidden="1">#REF!</definedName>
    <definedName name="_woogi24" hidden="1">#REF!</definedName>
    <definedName name="_woogi3" localSheetId="4" hidden="1">#REF!</definedName>
    <definedName name="_woogi3" hidden="1">#REF!</definedName>
    <definedName name="_재ㅐ햐" localSheetId="4" hidden="1">#REF!</definedName>
    <definedName name="_재ㅐ햐" hidden="1">#REF!</definedName>
    <definedName name="\a">#REF!</definedName>
    <definedName name="\c">#REF!</definedName>
    <definedName name="\l">#REF!</definedName>
    <definedName name="\m">#REF!</definedName>
    <definedName name="\q">#REF!</definedName>
    <definedName name="\x">#REF!</definedName>
    <definedName name="\z">#REF!</definedName>
    <definedName name="A">#REF!</definedName>
    <definedName name="aa">#REF!</definedName>
    <definedName name="aaaaa" hidden="1">{"'Sheet1'!$A$4","'Sheet1'!$A$9:$G$28"}</definedName>
    <definedName name="aaas" hidden="1">#REF!</definedName>
    <definedName name="AccessDatabase" localSheetId="4" hidden="1">"c:\wiz32\xl\acclink.mdb"</definedName>
    <definedName name="AccessDatabase" hidden="1">"D:\_genkou\excel97\sample\支店集計作業\本社合計2.mdb"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scount" hidden="1">1</definedName>
    <definedName name="aq" hidden="1">#REF!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s" hidden="1">#REF!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">#REF!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CCC">#REF!</definedName>
    <definedName name="cdcd" hidden="1">#REF!</definedName>
    <definedName name="DANGA">#REF!,#REF!</definedName>
    <definedName name="_xlnm.Database">#REF!</definedName>
    <definedName name="dataww" localSheetId="4" hidden="1">#REF!</definedName>
    <definedName name="dataww" hidden="1">#REF!</definedName>
    <definedName name="ddd">#REF!</definedName>
    <definedName name="ddddd" localSheetId="4" hidden="1">{"'Sheet1'!$A$4","'Sheet1'!$A$9:$G$28"}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wwwwdddd" hidden="1">#REF!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r" hidden="1">#REF!</definedName>
    <definedName name="ded" hidden="1">#REF!</definedName>
    <definedName name="DEDED" hidden="1">#REF!</definedName>
    <definedName name="DFASFD" hidden="1">{#N/A,#N/A,FALSE,"골재소요량";#N/A,#N/A,FALSE,"골재소요량"}</definedName>
    <definedName name="DFDASFGDASG" hidden="1">{#N/A,#N/A,FALSE,"단가표지"}</definedName>
    <definedName name="DFDFDF" hidden="1">{#N/A,#N/A,FALSE,"단가표지"}</definedName>
    <definedName name="DFDSADFADSF" hidden="1">{#N/A,#N/A,FALSE,"2~8번"}</definedName>
    <definedName name="DFDSAFDFD" hidden="1">{#N/A,#N/A,FALSE,"부대1"}</definedName>
    <definedName name="DFDSAFSFG" hidden="1">{#N/A,#N/A,FALSE,"구조2"}</definedName>
    <definedName name="DFDSAGFDSAG" hidden="1">{#N/A,#N/A,FALSE,"혼합골재"}</definedName>
    <definedName name="DFDSFD" hidden="1">{#N/A,#N/A,FALSE,"속도"}</definedName>
    <definedName name="DFDSFDFDFD" hidden="1">{#N/A,#N/A,FALSE,"구조1"}</definedName>
    <definedName name="DFDSFDS" hidden="1">{#N/A,#N/A,FALSE,"부대2"}</definedName>
    <definedName name="DFDSSF" hidden="1">{#N/A,#N/A,FALSE,"이정표"}</definedName>
    <definedName name="DFGADSGAFDG" hidden="1">{#N/A,#N/A,FALSE,"운반시간"}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sdaaf" hidden="1">{"'Sheet1'!$A$4","'Sheet1'!$A$9:$G$28"}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LATL">#REF!</definedName>
    <definedName name="dsaf" hidden="1">{#N/A,#N/A,FALSE,"조골재"}</definedName>
    <definedName name="DSF" hidden="1">{#N/A,#N/A,FALSE,"골재소요량";#N/A,#N/A,FALSE,"골재소요량"}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ed" hidden="1">#REF!</definedName>
    <definedName name="eee" localSheetId="4" hidden="1">{#N/A,#N/A,FALSE,"2~8번"}</definedName>
    <definedName name="eee" hidden="1">{#N/A,#N/A,FALSE,"2~8번"}</definedName>
    <definedName name="eeefr" hidden="1">#REF!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mst10">#REF!</definedName>
    <definedName name="errer" hidden="1">#REF!</definedName>
    <definedName name="ewew" hidden="1">#REF!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GDFAGFD" hidden="1">{#N/A,#N/A,FALSE,"포장1";#N/A,#N/A,FALSE,"포장1"}</definedName>
    <definedName name="fdgfdg" hidden="1">{#N/A,#N/A,FALSE,"2~8번"}</definedName>
    <definedName name="fdgfgf" hidden="1">{#N/A,#N/A,FALSE,"운반시간"}</definedName>
    <definedName name="FEEL">#REF!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" hidden="1">{#N/A,#N/A,FALSE,"2~8번"}</definedName>
    <definedName name="fff" hidden="1">{#N/A,#N/A,FALSE,"조골재"}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ff" hidden="1">{#N/A,#N/A,FALSE,"골재소요량";#N/A,#N/A,FALSE,"골재소요량"}</definedName>
    <definedName name="FGDAG" hidden="1">{#N/A,#N/A,FALSE,"포장2"}</definedName>
    <definedName name="FGDAGFG" hidden="1">{#N/A,#N/A,FALSE,"혼합골재"}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adgf" hidden="1">{#N/A,#N/A,FALSE,"혼합골재"}</definedName>
    <definedName name="FGFDG" hidden="1">{#N/A,#N/A,FALSE,"표지목차"}</definedName>
    <definedName name="fgfdgffff" hidden="1">{#N/A,#N/A,FALSE,"부대2"}</definedName>
    <definedName name="fgfdsgdfg" hidden="1">{#N/A,#N/A,FALSE,"혼합골재"}</definedName>
    <definedName name="fghfdagfd" hidden="1">{#N/A,#N/A,FALSE,"표지목차"}</definedName>
    <definedName name="fhddg" hidden="1">{#N/A,#N/A,FALSE,"부대1"}</definedName>
    <definedName name="fkf" hidden="1">#REF!</definedName>
    <definedName name="frfr" hidden="1">#REF!</definedName>
    <definedName name="frfrefed" hidden="1">#REF!</definedName>
    <definedName name="frfrff" hidden="1">#REF!</definedName>
    <definedName name="g" hidden="1">{#N/A,#N/A,FALSE,"단가표지"}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djhsy" hidden="1">#REF!</definedName>
    <definedName name="GEMCO" hidden="1">#REF!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hidden="1">[3]차액보증!#REF!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HGFHF" hidden="1">{#N/A,#N/A,FALSE,"토공2"}</definedName>
    <definedName name="gfhgh" hidden="1">{#N/A,#N/A,FALSE,"배수2"}</definedName>
    <definedName name="gg" localSheetId="4" hidden="1">{#N/A,#N/A,FALSE,"혼합골재"}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fhgfshgh" hidden="1">{#N/A,#N/A,FALSE,"포장2"}</definedName>
    <definedName name="gggg" hidden="1">{#N/A,#N/A,FALSE,"골재소요량";#N/A,#N/A,FALSE,"골재소요량"}</definedName>
    <definedName name="ggggg" hidden="1">{#N/A,#N/A,FALSE,"구조1"}</definedName>
    <definedName name="ggh" hidden="1">{#N/A,#N/A,FALSE,"표지목차"}</definedName>
    <definedName name="ghgfh" hidden="1">{#N/A,#N/A,FALSE,"포장2"}</definedName>
    <definedName name="GJHGLI" hidden="1">{#N/A,#N/A,FALSE,"포장1";#N/A,#N/A,FALSE,"포장1"}</definedName>
    <definedName name="gtgt" hidden="1">#REF!</definedName>
    <definedName name="gthyhy" hidden="1">#REF!</definedName>
    <definedName name="hardwar" hidden="1">#REF!</definedName>
    <definedName name="hdehd" hidden="1">#REF!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d" hidden="1">{#N/A,#N/A,FALSE,"배수2"}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h" hidden="1">{#N/A,#N/A,FALSE,"2~8번"}</definedName>
    <definedName name="hhhhhh" hidden="1">{#N/A,#N/A,FALSE,"골재소요량";#N/A,#N/A,FALSE,"골재소요량"}</definedName>
    <definedName name="hhj" hidden="1">{#N/A,#N/A,FALSE,"혼합골재"}</definedName>
    <definedName name="hj" hidden="1">{#N/A,#N/A,FALSE,"혼합골재"}</definedName>
    <definedName name="hjhj" hidden="1">#REF!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4" hidden="1">{"'Sheet1'!$A$4","'Sheet1'!$A$9:$G$28"}</definedName>
    <definedName name="HTML_Control" hidden="1">{"'내역서 '!$A$1:$L$16"}</definedName>
    <definedName name="HTML_Description" hidden="1">""</definedName>
    <definedName name="HTML_Email" hidden="1">""</definedName>
    <definedName name="HTML_Header" localSheetId="4" hidden="1">""</definedName>
    <definedName name="HTML_Header" hidden="1">"내역서"</definedName>
    <definedName name="HTML_LastUpdate" localSheetId="4" hidden="1">"98-06-09"</definedName>
    <definedName name="HTML_LastUpdate" hidden="1">"02-05-13"</definedName>
    <definedName name="HTML_LineAfter" hidden="1">FALSE</definedName>
    <definedName name="HTML_LineBefore" hidden="1">FALSE</definedName>
    <definedName name="HTML_Name" localSheetId="4" hidden="1">"동현조경"</definedName>
    <definedName name="HTML_Name" hidden="1">"전동필"</definedName>
    <definedName name="HTML_OBDlg2" hidden="1">TRUE</definedName>
    <definedName name="HTML_OBDlg4" hidden="1">TRUE</definedName>
    <definedName name="HTML_OS" hidden="1">0</definedName>
    <definedName name="HTML_PathFile" localSheetId="4" hidden="1">"C:\내작업철\견적양식\MyHTML.htm"</definedName>
    <definedName name="HTML_PathFile" hidden="1">"D:\My Documents\01 내역서\함안군\MyHTML.htm"</definedName>
    <definedName name="HTML_Title" localSheetId="4" hidden="1">"견적서"</definedName>
    <definedName name="HTML_Title" hidden="1">"장춘사 보수공사"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ID">#REF!,#REF!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OIOIOIO" hidden="1">{#N/A,#N/A,FALSE,"표지목차"}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hidden="1">{#N/A,#N/A,FALSE,"단가표지"}</definedName>
    <definedName name="jhjhjh" hidden="1">#REF!</definedName>
    <definedName name="jj" hidden="1">{#N/A,#N/A,FALSE,"혼합골재"}</definedName>
    <definedName name="jjj" hidden="1">{#N/A,#N/A,FALSE,"표지목차"}</definedName>
    <definedName name="jjjjj" localSheetId="4" hidden="1">{#N/A,#N/A,FALSE,"운반시간"}</definedName>
    <definedName name="JJJJJ" hidden="1">{#N/A,#N/A,FALSE,"단면 제원"}</definedName>
    <definedName name="JJJJJJJ" hidden="1">{#N/A,#N/A,FALSE,"단면 제원"}</definedName>
    <definedName name="jjk" hidden="1">{#N/A,#N/A,FALSE,"조골재"}</definedName>
    <definedName name="jk" localSheetId="4" hidden="1">{#N/A,#N/A,FALSE,"표지목차"}</definedName>
    <definedName name="JK" hidden="1">{#N/A,#N/A,FALSE,"현장 NCR 분석";#N/A,#N/A,FALSE,"현장품질감사";#N/A,#N/A,FALSE,"현장품질감사"}</definedName>
    <definedName name="JKJKJKJK" hidden="1">{#N/A,#N/A,FALSE,"포장1";#N/A,#N/A,FALSE,"포장1"}</definedName>
    <definedName name="juju" hidden="1">#REF!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#REF!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hl" hidden="1">{#N/A,#N/A,FALSE,"2~8번"}</definedName>
    <definedName name="kj" hidden="1">{#N/A,#N/A,FALSE,"운반시간"}</definedName>
    <definedName name="kjj" hidden="1">{#N/A,#N/A,FALSE,"조골재"}</definedName>
    <definedName name="kk" hidden="1">{#N/A,#N/A,FALSE,"단가표지"}</definedName>
    <definedName name="kkk" hidden="1">{#N/A,#N/A,FALSE,"골재소요량";#N/A,#N/A,FALSE,"골재소요량"}</definedName>
    <definedName name="kl" hidden="1">{#N/A,#N/A,FALSE,"단가표지"}</definedName>
    <definedName name="KLLKLKLK" hidden="1">{#N/A,#N/A,FALSE,"포장2"}</definedName>
    <definedName name="ktf" localSheetId="4" hidden="1">#REF!</definedName>
    <definedName name="ktf" hidden="1">#REF!</definedName>
    <definedName name="kty" localSheetId="4" hidden="1">#REF!</definedName>
    <definedName name="kty" hidden="1">#REF!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Macro10">[0]!Macro10</definedName>
    <definedName name="Macro12">[0]!Macro12</definedName>
    <definedName name="Macro13">[0]!Macro13</definedName>
    <definedName name="Macro14">[0]!Macro14</definedName>
    <definedName name="Macro2">[0]!Macro2</definedName>
    <definedName name="Macro5">[0]!Macro5</definedName>
    <definedName name="Macro6">[0]!Macro6</definedName>
    <definedName name="Macro7">[0]!Macro7</definedName>
    <definedName name="Macro8">[0]!Macro8</definedName>
    <definedName name="Macro9">[0]!Macro9</definedName>
    <definedName name="mjmj" hidden="1">#REF!</definedName>
    <definedName name="MONEY">#REF!,#REF!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nhnhd" hidden="1">#REF!</definedName>
    <definedName name="OOO">#REF!</definedName>
    <definedName name="ooooo" hidden="1">#REF!</definedName>
    <definedName name="parse_ouut" hidden="1">#REF!</definedName>
    <definedName name="popo" hidden="1">#REF!</definedName>
    <definedName name="PPP">#REF!</definedName>
    <definedName name="ppppoi" hidden="1">#REF!</definedName>
    <definedName name="pppppo" hidden="1">#REF!</definedName>
    <definedName name="ppppppp" hidden="1">#REF!</definedName>
    <definedName name="_xlnm.Print_Area" localSheetId="4">산출근거!$A$1:$N$36</definedName>
    <definedName name="_xlnm.Print_Area" localSheetId="1">원가계산서!$A$1:$K$27</definedName>
    <definedName name="_xlnm.Print_Titles" localSheetId="3">경비!$1:$2</definedName>
    <definedName name="_xlnm.Print_Titles" localSheetId="2">내역서!$1:$3</definedName>
    <definedName name="_xlnm.Print_Titles" localSheetId="5">자재조서!$1:$3</definedName>
    <definedName name="_xlnm.Print_Titles" localSheetId="6">전역변수!$1:$2</definedName>
    <definedName name="_xlnm.Print_Titles" localSheetId="7">중기전역변수!$1:$2</definedName>
    <definedName name="Q3WEE" localSheetId="4" hidden="1">{#N/A,#N/A,FALSE,"조골재"}</definedName>
    <definedName name="Q3WEE" hidden="1">{#N/A,#N/A,FALSE,"조골재"}</definedName>
    <definedName name="qq">#REF!</definedName>
    <definedName name="qqq" localSheetId="4" hidden="1">{#N/A,#N/A,FALSE,"표지목차"}</definedName>
    <definedName name="QQQ" hidden="1">#REF!</definedName>
    <definedName name="qqqqq" hidden="1">{#N/A,#N/A,FALSE,"골재소요량";#N/A,#N/A,FALSE,"골재소요량"}</definedName>
    <definedName name="QW" hidden="1">{#N/A,#N/A,FALSE,"배수2"}</definedName>
    <definedName name="RERE" hidden="1">#REF!</definedName>
    <definedName name="rererere" hidden="1">#REF!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hf" hidden="1">#REF!</definedName>
    <definedName name="rr" hidden="1">{#N/A,#N/A,FALSE,"조골재"}</definedName>
    <definedName name="rrr" localSheetId="4" hidden="1">{#N/A,#N/A,FALSE,"골재소요량";#N/A,#N/A,FALSE,"골재소요량"}</definedName>
    <definedName name="RRR">#REF!</definedName>
    <definedName name="rtrtr" hidden="1">#REF!</definedName>
    <definedName name="ryerytq" hidden="1">{"'Sheet1'!$A$4","'Sheet1'!$A$9:$G$28"}</definedName>
    <definedName name="S_W개발제외노무비">#REF!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CFG\" hidden="1">{#N/A,#N/A,FALSE,"운반시간"}</definedName>
    <definedName name="SDDFD" hidden="1">{#N/A,#N/A,FALSE,"배수1"}</definedName>
    <definedName name="sdfd" hidden="1">{"'Sheet1'!$A$4","'Sheet1'!$A$9:$G$28"}</definedName>
    <definedName name="SDFDFD" hidden="1">{#N/A,#N/A,FALSE,"운반시간"}</definedName>
    <definedName name="SDS" hidden="1">{#N/A,#N/A,FALSE,"2~8번"}</definedName>
    <definedName name="sdsdddd" hidden="1">{#N/A,#N/A,FALSE,"토공2"}</definedName>
    <definedName name="sdsdsds" hidden="1">#REF!</definedName>
    <definedName name="sfggf" hidden="1">{#N/A,#N/A,FALSE,"배수1"}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s">#REF!</definedName>
    <definedName name="SSS" hidden="1">{#N/A,#N/A,FALSE,"2~8번"}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asqqq" hidden="1">#REF!</definedName>
    <definedName name="swsw" hidden="1">#REF!</definedName>
    <definedName name="tg" hidden="1">#REF!</definedName>
    <definedName name="trtrtrtrtr" hidden="1">#REF!</definedName>
    <definedName name="tt" hidden="1">{#N/A,#N/A,FALSE,"골재소요량";#N/A,#N/A,FALSE,"골재소요량"}</definedName>
    <definedName name="TTT">#REF!</definedName>
    <definedName name="tttq" hidden="1">#REF!</definedName>
    <definedName name="tttt" hidden="1">{#N/A,#N/A,FALSE,"골재소요량";#N/A,#N/A,FALSE,"골재소요량"}</definedName>
    <definedName name="tttttt" localSheetId="4" hidden="1">{#N/A,#N/A,FALSE,"골재소요량";#N/A,#N/A,FALSE,"골재소요량"}</definedName>
    <definedName name="tttttt" hidden="1">#REF!</definedName>
    <definedName name="TYHFDGFD" hidden="1">{#N/A,#N/A,FALSE,"배수2"}</definedName>
    <definedName name="tyt" hidden="1">#REF!</definedName>
    <definedName name="ur" hidden="1">#REF!</definedName>
    <definedName name="uuu" hidden="1">#REF!</definedName>
    <definedName name="vfvfvf" hidden="1">#REF!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VV">#REF!</definedName>
    <definedName name="wer" localSheetId="4" hidden="1">{#N/A,#N/A,FALSE,"골재소요량";#N/A,#N/A,FALSE,"골재소요량"}</definedName>
    <definedName name="wer" hidden="1">{#N/A,#N/A,FALSE,"골재소요량";#N/A,#N/A,FALSE,"골재소요량"}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j" hidden="1">{"'Sheet1'!$A$4","'Sheet1'!$A$9:$G$28"}</definedName>
    <definedName name="woogi" localSheetId="4" hidden="1">#REF!</definedName>
    <definedName name="woogi" hidden="1">#REF!</definedName>
    <definedName name="woogi2" localSheetId="4" hidden="1">#REF!</definedName>
    <definedName name="woogi2" hidden="1">#REF!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2번." localSheetId="4" hidden="1">{#N/A,#N/A,FALSE,"2~8번"}</definedName>
    <definedName name="wrn.2번." hidden="1">{#N/A,#N/A,FALSE,"2~8번"}</definedName>
    <definedName name="wrn.골재소요량." localSheetId="4" hidden="1">{#N/A,#N/A,FALSE,"골재소요량";#N/A,#N/A,FALSE,"골재소요량"}</definedName>
    <definedName name="wrn.골재소요량." hidden="1">{#N/A,#N/A,FALSE,"골재소요량";#N/A,#N/A,FALSE,"골재소요량"}</definedName>
    <definedName name="wrn.교대." hidden="1">{#N/A,#N/A,FALSE,"type1";#N/A,#N/A,FALSE,"지지력";#N/A,#N/A,FALSE,"PILE계산";#N/A,#N/A,FALSE,"PILE ";#N/A,#N/A,FALSE,"철근량";#N/A,#N/A,FALSE,"균열검토";#N/A,#N/A,FALSE,"날개벽";#N/A,#N/A,FALSE,"주철근조립도";#N/A,#N/A,FALSE,"교좌"}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구조2." hidden="1">{#N/A,#N/A,FALSE,"구조2"}</definedName>
    <definedName name="wrn.단가표지." localSheetId="4" hidden="1">{#N/A,#N/A,FALSE,"단가표지"}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운반시간." localSheetId="4" hidden="1">{#N/A,#N/A,FALSE,"운반시간"}</definedName>
    <definedName name="wrn.운반시간." hidden="1">{#N/A,#N/A,FALSE,"운반시간"}</definedName>
    <definedName name="wrn.이정표." hidden="1">{#N/A,#N/A,FALSE,"이정표"}</definedName>
    <definedName name="wrn.조골재." localSheetId="4" hidden="1">{#N/A,#N/A,FALSE,"조골재"}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localSheetId="4" hidden="1">{#N/A,#N/A,FALSE,"표지목차"}</definedName>
    <definedName name="wrn.표지목차." hidden="1">{#N/A,#N/A,FALSE,"표지목차"}</definedName>
    <definedName name="wrn.현장._.NCR._.분석." hidden="1">{#N/A,#N/A,FALSE,"현장 NCR 분석";#N/A,#N/A,FALSE,"현장품질감사";#N/A,#N/A,FALSE,"현장품질감사"}</definedName>
    <definedName name="wrn.혼합골재." localSheetId="4" hidden="1">{#N/A,#N/A,FALSE,"혼합골재"}</definedName>
    <definedName name="wrn.혼합골재." hidden="1">{#N/A,#N/A,FALSE,"혼합골재"}</definedName>
    <definedName name="wrn.황금동." localSheetId="4" hidden="1">{#N/A,#N/A,FALSE,"단면 제원"}</definedName>
    <definedName name="wrn.황금동." hidden="1">{#N/A,#N/A,FALSE,"단면 제원"}</definedName>
    <definedName name="WW">#REF!</definedName>
    <definedName name="XX">#REF!</definedName>
    <definedName name="xxx">#REF!</definedName>
    <definedName name="xxxx" hidden="1">{#N/A,#N/A,FALSE,"표지목차"}</definedName>
    <definedName name="xxxxc" hidden="1">{#N/A,#N/A,FALSE,"조골재"}</definedName>
    <definedName name="y" hidden="1">{#N/A,#N/A,FALSE,"운반시간"}</definedName>
    <definedName name="YTYT" hidden="1">#REF!</definedName>
    <definedName name="ytytytyty" hidden="1">#REF!</definedName>
    <definedName name="YUYUY" hidden="1">{#N/A,#N/A,FALSE,"혼합골재"}</definedName>
    <definedName name="yy" hidden="1">{#N/A,#N/A,FALSE,"단가표지"}</definedName>
    <definedName name="yyty" hidden="1">#REF!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yh" hidden="1">#REF!</definedName>
    <definedName name="yyyyyy" hidden="1">{#N/A,#N/A,FALSE,"조골재"}</definedName>
    <definedName name="z" hidden="1">{#N/A,#N/A,FALSE,"2~8번"}</definedName>
    <definedName name="zzz" hidden="1">{#N/A,#N/A,FALSE,"2~8번"}</definedName>
    <definedName name="ㄱㄱ" hidden="1">{#N/A,#N/A,FALSE,"단가표지"}</definedName>
    <definedName name="ㄱㄱㄱ" hidden="1">{#N/A,#N/A,FALSE,"조골재"}</definedName>
    <definedName name="ㄱㄱㄱㄱㄱ" hidden="1">{"'Sheet1'!$A$4","'Sheet1'!$A$9:$G$28"}</definedName>
    <definedName name="ㄱㄱㄱㄱㄱㄱㄱㄱㄱㄱㄱㄱㄱ" hidden="1">{#N/A,#N/A,FALSE,"단가표지"}</definedName>
    <definedName name="ㄱㄱㄱㄱㄱㄱㄱㄱㄱㄱㄱㄱㄱㄱㄱㄱ" hidden="1">{#N/A,#N/A,FALSE,"골재소요량";#N/A,#N/A,FALSE,"골재소요량"}</definedName>
    <definedName name="ㄱㄱㄱㄱㄱㄱㄱㄱㄱㄱㄱㄱㄱㄱㄱㄱㄱㄱ" hidden="1">{#N/A,#N/A,FALSE,"조골재"}</definedName>
    <definedName name="ㄱㄳㄳ" hidden="1">{#N/A,#N/A,FALSE,"2~8번"}</definedName>
    <definedName name="ㄱㄴ슌ㄱ" hidden="1">{#N/A,#N/A,FALSE,"단가표지"}</definedName>
    <definedName name="ㄱㄷㄴ슌ㄱ" hidden="1">{#N/A,#N/A,FALSE,"골재소요량";#N/A,#N/A,FALSE,"골재소요량"}</definedName>
    <definedName name="ㄱㄷㅁㅍㅅㅂ" hidden="1">{#N/A,#N/A,FALSE,"골재소요량";#N/A,#N/A,FALSE,"골재소요량"}</definedName>
    <definedName name="ㄱㄷㅈ" hidden="1">{#N/A,#N/A,FALSE,"골재소요량";#N/A,#N/A,FALSE,"골재소요량"}</definedName>
    <definedName name="ㄱㄷㅎㅅㄷ4" hidden="1">{#N/A,#N/A,FALSE,"운반시간"}</definedName>
    <definedName name="ㄱ슈" hidden="1">{#N/A,#N/A,FALSE,"혼합골재"}</definedName>
    <definedName name="가">[0]!가</definedName>
    <definedName name="가도" hidden="1">#REF!</definedName>
    <definedName name="가도토적" hidden="1">#REF!</definedName>
    <definedName name="가드레일집계" hidden="1">{#N/A,#N/A,FALSE,"2~8번"}</definedName>
    <definedName name="가로등">[0]!가로등</definedName>
    <definedName name="가로등입력">[0]!가로등입력</definedName>
    <definedName name="간선계">#REF!</definedName>
    <definedName name="간선계22">#REF!</definedName>
    <definedName name="간지">[0]!간지</definedName>
    <definedName name="강재" hidden="1">{#N/A,#N/A,FALSE,"혼합골재"}</definedName>
    <definedName name="거" hidden="1">{#N/A,#N/A,FALSE,"단면 제원"}</definedName>
    <definedName name="건설기계">[4]건설기계!$E$10:$V$401</definedName>
    <definedName name="견적단가">#REF!</definedName>
    <definedName name="경윤" hidden="1">{"'Sheet1'!$A$4","'Sheet1'!$A$9:$G$28"}</definedName>
    <definedName name="고" hidden="1">{#N/A,#N/A,FALSE,"단가표지"}</definedName>
    <definedName name="고경준" hidden="1">{#N/A,#N/A,FALSE,"골재소요량";#N/A,#N/A,FALSE,"골재소요량"}</definedName>
    <definedName name="고고" hidden="1">{#N/A,#N/A,FALSE,"조골재"}</definedName>
    <definedName name="고고.." hidden="1">{#N/A,#N/A,FALSE,"골재소요량";#N/A,#N/A,FALSE,"골재소요량"}</definedName>
    <definedName name="골" hidden="1">#REF!</definedName>
    <definedName name="골재" hidden="1">{#N/A,#N/A,FALSE,"골재소요량";#N/A,#N/A,FALSE,"골재소요량"}</definedName>
    <definedName name="공기1" hidden="1">[5]설계내역서!#REF!</definedName>
    <definedName name="관급">#REF!,#REF!,#REF!</definedName>
    <definedName name="괄" hidden="1">#REF!</definedName>
    <definedName name="교" hidden="1">{#N/A,#N/A,FALSE,"단면 제원"}</definedName>
    <definedName name="교대" hidden="1">{#N/A,#N/A,FALSE,"단면 제원"}</definedName>
    <definedName name="교대공" localSheetId="4" hidden="1">{#N/A,#N/A,FALSE,"단면 제원"}</definedName>
    <definedName name="교대공" hidden="1">{#N/A,#N/A,FALSE,"단면 제원"}</definedName>
    <definedName name="교대공1" hidden="1">{#N/A,#N/A,FALSE,"단면 제원"}</definedName>
    <definedName name="교대공11" hidden="1">{#N/A,#N/A,FALSE,"단면 제원"}</definedName>
    <definedName name="교대공2" hidden="1">{#N/A,#N/A,FALSE,"단면 제원"}</definedName>
    <definedName name="교대펄근집계" hidden="1">{#N/A,#N/A,FALSE,"배수1"}</definedName>
    <definedName name="교통" localSheetId="4" hidden="1">#REF!</definedName>
    <definedName name="교통" hidden="1">#REF!</definedName>
    <definedName name="구산갑지" hidden="1">#REF!</definedName>
    <definedName name="규" hidden="1">{#N/A,#N/A,FALSE,"단면 제원"}</definedName>
    <definedName name="귯ㄳ" hidden="1">{#N/A,#N/A,FALSE,"표지목차"}</definedName>
    <definedName name="귯늇ㄳ" hidden="1">{#N/A,#N/A,FALSE,"단가표지"}</definedName>
    <definedName name="금의교" hidden="1">{#N/A,#N/A,FALSE,"단면 제원"}</definedName>
    <definedName name="기계3">BlankMacro1</definedName>
    <definedName name="기타자재">[0]!기타자재</definedName>
    <definedName name="김미영">[0]!김미영</definedName>
    <definedName name="김준형" hidden="1">{#N/A,#N/A,FALSE,"골재소요량";#N/A,#N/A,FALSE,"골재소요량"}</definedName>
    <definedName name="깨기기기" hidden="1">#REF!</definedName>
    <definedName name="ㄳㄳㅅ셔ㅛㅅ" hidden="1">{#N/A,#N/A,FALSE,"단가표지"}</definedName>
    <definedName name="ㄳㄳㅎㄱㅎㄱㄷ" hidden="1">{#N/A,#N/A,FALSE,"조골재"}</definedName>
    <definedName name="ㄳㄷ" hidden="1">{#N/A,#N/A,FALSE,"표지목차"}</definedName>
    <definedName name="ㄳㅍㅁㅁ규" hidden="1">{#N/A,#N/A,FALSE,"표지목차"}</definedName>
    <definedName name="ㄴㄴ" hidden="1">{#N/A,#N/A,FALSE,"2~8번"}</definedName>
    <definedName name="ㄴㄴㄴㄴ" hidden="1">#REF!</definedName>
    <definedName name="ㄴㄴㄴㄴㄴ" hidden="1">#REF!</definedName>
    <definedName name="ㄴㄴㄴㄴㄴㄴㄴㄴ" hidden="1">{"'Sheet1'!$A$4","'Sheet1'!$A$9:$G$28"}</definedName>
    <definedName name="ㄴㄴㄴㄴㄴㄴㄴㄴㄴㄴ" hidden="1">{"'Sheet1'!$A$4","'Sheet1'!$A$9:$G$28"}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ㄹㅈㄹ" localSheetId="4" hidden="1">#REF!</definedName>
    <definedName name="ㄴㅁㄹㅈㄹ" hidden="1">#REF!</definedName>
    <definedName name="ㄴㅇㅀ" hidden="1">#REF!</definedName>
    <definedName name="나우누리" hidden="1">{"'Sheet1'!$A$4","'Sheet1'!$A$9:$G$28"}</definedName>
    <definedName name="난나나" hidden="1">{"'Sheet1'!$A$4","'Sheet1'!$A$9:$G$28"}</definedName>
    <definedName name="내부굴착2" hidden="1">{#N/A,#N/A,FALSE,"단면 제원"}</definedName>
    <definedName name="너" hidden="1">{#N/A,#N/A,FALSE,"단면 제원"}</definedName>
    <definedName name="노단">#REF!</definedName>
    <definedName name="노임">[4]노임!$B$2:$C$200</definedName>
    <definedName name="노임단가">#REF!</definedName>
    <definedName name="뉵ㅎㅅㄳㅁ" hidden="1">{#N/A,#N/A,FALSE,"혼합골재"}</definedName>
    <definedName name="니" hidden="1">{#N/A,#N/A,FALSE,"단면 제원"}</definedName>
    <definedName name="ㄷ" hidden="1">{#N/A,#N/A,FALSE,"표지목차"}</definedName>
    <definedName name="ㄷㄱㄱㅈㅍㄷ" hidden="1">{#N/A,#N/A,FALSE,"골재소요량";#N/A,#N/A,FALSE,"골재소요량"}</definedName>
    <definedName name="ㄷㄱㄴㄴㅁ" hidden="1">{#N/A,#N/A,FALSE,"단가표지"}</definedName>
    <definedName name="ㄷㄱㅈㅍ" hidden="1">{#N/A,#N/A,FALSE,"표지목차"}</definedName>
    <definedName name="ㄷㄱㅍㄷㄱ뮤" hidden="1">{#N/A,#N/A,FALSE,"2~8번"}</definedName>
    <definedName name="ㄷㄱㅍㅁㄷㄱ" hidden="1">{#N/A,#N/A,FALSE,"골재소요량";#N/A,#N/A,FALSE,"골재소요량"}</definedName>
    <definedName name="ㄷㄴㅁㄱㅇ" hidden="1">{#N/A,#N/A,FALSE,"골재소요량";#N/A,#N/A,FALSE,"골재소요량"}</definedName>
    <definedName name="ㄷㄷ" hidden="1">{#N/A,#N/A,FALSE,"혼합골재"}</definedName>
    <definedName name="ㄷㄷㄷㄷㄷㄷ" hidden="1">{#N/A,#N/A,FALSE,"운반시간"}</definedName>
    <definedName name="ㄷㄷㅈㅊㅍㅌㅋ" hidden="1">{#N/A,#N/A,FALSE,"조골재"}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ㄹ" hidden="1">{#N/A,#N/A,FALSE,"단가표지"}</definedName>
    <definedName name="ㄷㅈㄱㄱ" hidden="1">{#N/A,#N/A,FALSE,"조골재"}</definedName>
    <definedName name="ㄷㅈㄹㄹㄷㄹㅇㄴㅇㄴㄹ" hidden="1">{#N/A,#N/A,FALSE,"조골재"}</definedName>
    <definedName name="ㄷㅈㅈㄱㄷㄱㄷㅈ" hidden="1">{#N/A,#N/A,FALSE,"운반시간"}</definedName>
    <definedName name="ㄷㅈㅍㄱㄷㅈㄱ" hidden="1">{#N/A,#N/A,FALSE,"2~8번"}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ㄹㅇ" localSheetId="4" hidden="1">#REF!</definedName>
    <definedName name="ㄷㅎㄹㅇ" hidden="1">#REF!</definedName>
    <definedName name="단가">#REF!</definedName>
    <definedName name="단가22">#REF!</definedName>
    <definedName name="단가49">#REF!</definedName>
    <definedName name="단가비교표">#REF!,#REF!</definedName>
    <definedName name="단가산출">[4]단가산출!$D$2:$M$171</definedName>
    <definedName name="대" hidden="1">#REF!</definedName>
    <definedName name="대가">#REF!</definedName>
    <definedName name="대가건축">#REF!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동광건설" hidden="1">{#N/A,#N/A,FALSE,"골재소요량";#N/A,#N/A,FALSE,"골재소요량"}</definedName>
    <definedName name="됴ㅠ굑ㅇ" hidden="1">{#N/A,#N/A,FALSE,"운반시간"}</definedName>
    <definedName name="두호" hidden="1">{#N/A,#N/A,FALSE,"2~8번"}</definedName>
    <definedName name="떠" hidden="1">{#N/A,#N/A,FALSE,"단면 제원"}</definedName>
    <definedName name="ㄹ" hidden="1">{#N/A,#N/A,FALSE,"단가표지"}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hidden="1">#REF!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ㅈㄹ" hidden="1">{#N/A,#N/A,FALSE,"혼합골재"}</definedName>
    <definedName name="ㄹㄹ로" hidden="1">{#N/A,#N/A,FALSE,"골재소요량";#N/A,#N/A,FALSE,"골재소요량"}</definedName>
    <definedName name="ㄹㅇㄹㄷㅈㅍ" hidden="1">{#N/A,#N/A,FALSE,"혼합골재"}</definedName>
    <definedName name="ㄹㅇㅎㄹㅇㅎ">[0]!ㄹㅇㅎㄹㅇㅎ</definedName>
    <definedName name="래" hidden="1">{#N/A,#N/A,FALSE,"단면 제원"}</definedName>
    <definedName name="료ㅜㅇ교" hidden="1">{#N/A,#N/A,FALSE,"표지목차"}</definedName>
    <definedName name="루" hidden="1">{#N/A,#N/A,FALSE,"단면 제원"}</definedName>
    <definedName name="룻우ㅕㄴ" hidden="1">{#N/A,#N/A,FALSE,"골재소요량";#N/A,#N/A,FALSE,"골재소요량"}</definedName>
    <definedName name="률류" hidden="1">{#N/A,#N/A,FALSE,"혼합골재"}</definedName>
    <definedName name="ㅀㅁ" hidden="1">{#N/A,#N/A,FALSE,"조골재"}</definedName>
    <definedName name="ㅁ" hidden="1">{#N/A,#N/A,FALSE,"단가표지"}</definedName>
    <definedName name="ㅁㄴ" localSheetId="4" hidden="1">{#N/A,#N/A,FALSE,"표지목차"}</definedName>
    <definedName name="ㅁㄴ" hidden="1">{#N/A,#N/A,FALSE,"2~8번"}</definedName>
    <definedName name="ㅁㄴㄴ" hidden="1">{#N/A,#N/A,FALSE,"골재소요량";#N/A,#N/A,FALSE,"골재소요량"}</definedName>
    <definedName name="ㅁㄴㅇ" localSheetId="4" hidden="1">{#N/A,#N/A,FALSE,"혼합골재"}</definedName>
    <definedName name="ㅁㄴㅇ" hidden="1">{#N/A,#N/A,FALSE,"운반시간"}</definedName>
    <definedName name="ㅁㄴㅇㅁㄴㅇ" hidden="1">#REF!</definedName>
    <definedName name="ㅁㄷㄱㅍㄱㅈㅁ" hidden="1">{#N/A,#N/A,FALSE,"골재소요량";#N/A,#N/A,FALSE,"골재소요량"}</definedName>
    <definedName name="ㅁㄷㅎㅁㅎㅁ" hidden="1">{#N/A,#N/A,FALSE,"조골재"}</definedName>
    <definedName name="ㅁㅁ" hidden="1">{#N/A,#N/A,FALSE,"운반시간"}</definedName>
    <definedName name="ㅁㅁㅁ" hidden="1">{#N/A,#N/A,FALSE,"조골재"}</definedName>
    <definedName name="ㅁㅁㅁㅁ" hidden="1">{"'Sheet1'!$A$4","'Sheet1'!$A$9:$G$28"}</definedName>
    <definedName name="ㅁㅁㅁㅁㅁㅁ" hidden="1">{#N/A,#N/A,FALSE,"혼합골재"}</definedName>
    <definedName name="ㅁㅈ" hidden="1">{"'Sheet1'!$A$4","'Sheet1'!$A$9:$G$28"}</definedName>
    <definedName name="ㅁㅊ" hidden="1">{"'Sheet1'!$A$4","'Sheet1'!$A$9:$G$28"}</definedName>
    <definedName name="ㅁㅊㅊ" hidden="1">{"'Sheet1'!$A$4","'Sheet1'!$A$9:$G$28"}</definedName>
    <definedName name="ㅁㅊㅊ123" hidden="1">{"'Sheet1'!$A$4","'Sheet1'!$A$9:$G$28"}</definedName>
    <definedName name="만득이" hidden="1">{#N/A,#N/A,FALSE,"2~8번"}</definedName>
    <definedName name="맨홀인상위치조서" hidden="1">{#N/A,#N/A,FALSE,"조골재"}</definedName>
    <definedName name="모" hidden="1">{#N/A,#N/A,FALSE,"단면 제원"}</definedName>
    <definedName name="목교D" hidden="1">#REF!</definedName>
    <definedName name="목교D_" hidden="1">'[1]6PILE  (돌출)'!#REF!</definedName>
    <definedName name="뭐지" hidden="1">{"'Sheet1'!$A$4","'Sheet1'!$A$9:$G$28"}</definedName>
    <definedName name="뭐지도" hidden="1">{"'Sheet1'!$A$4","'Sheet1'!$A$9:$G$28"}</definedName>
    <definedName name="므" hidden="1">{#N/A,#N/A,FALSE,"단면 제원"}</definedName>
    <definedName name="ㅂ" hidden="1">{#N/A,#N/A,FALSE,"혼합골재"}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ㅇ" hidden="1">{#N/A,#N/A,FALSE,"표지목차"}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hidden="1">{"'Sheet1'!$A$4","'Sheet1'!$A$9:$G$28"}</definedName>
    <definedName name="ㅂㅂ1" hidden="1">{"'Sheet1'!$A$4","'Sheet1'!$A$9:$G$28"}</definedName>
    <definedName name="ㅂㅂㅁ" hidden="1">{"'Sheet1'!$A$4","'Sheet1'!$A$9:$G$28"}</definedName>
    <definedName name="ㅂㅂㅂㅂ" hidden="1">{#N/A,#N/A,FALSE,"운반시간"}</definedName>
    <definedName name="ㅂㅂㅂㅂㅂ" hidden="1">{#N/A,#N/A,FALSE,"혼합골재"}</definedName>
    <definedName name="ㅂㅂㅂㅂㅂㅂㅂㅂㅂ" hidden="1">{#N/A,#N/A,FALSE,"표지목차"}</definedName>
    <definedName name="ㅂㅈ" localSheetId="4" hidden="1">{#N/A,#N/A,FALSE,"표지목차"}</definedName>
    <definedName name="ㅂㅈ" hidden="1">{#N/A,#N/A,FALSE,"2~8번"}</definedName>
    <definedName name="ㅂㅈㅈ" hidden="1">{#N/A,#N/A,FALSE,"운반시간"}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방음벽" hidden="1">{#N/A,#N/A,FALSE,"배수2"}</definedName>
    <definedName name="봉화교" hidden="1">{#N/A,#N/A,FALSE,"단면 제원"}</definedName>
    <definedName name="봉화육교" hidden="1">{#N/A,#N/A,FALSE,"단면 제원"}</definedName>
    <definedName name="부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분수공" hidden="1">{"'중기작업1'!$A$1:$V$18"}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" hidden="1">{#N/A,#N/A,FALSE,"조골재"}</definedName>
    <definedName name="ㅅ.." hidden="1">{#N/A,#N/A,FALSE,"골재소요량";#N/A,#N/A,FALSE,"골재소요량"}</definedName>
    <definedName name="ㅅ곳ㄴ고" hidden="1">{#N/A,#N/A,FALSE,"2~8번"}</definedName>
    <definedName name="ㅅㄳ" hidden="1">{#N/A,#N/A,FALSE,"골재소요량";#N/A,#N/A,FALSE,"골재소요량"}</definedName>
    <definedName name="ㅅㅅ" hidden="1">{#N/A,#N/A,FALSE,"골재소요량";#N/A,#N/A,FALSE,"골재소요량"}</definedName>
    <definedName name="ㅅㅅㅅ" hidden="1">{#N/A,#N/A,FALSE,"2~8번"}</definedName>
    <definedName name="ㅅㅅㅅㅅ" hidden="1">{#N/A,#N/A,FALSE,"2~8번"}</definedName>
    <definedName name="ㅅㅅㅅㅅㅅ" hidden="1">{#N/A,#N/A,FALSE,"골재소요량";#N/A,#N/A,FALSE,"골재소요량"}</definedName>
    <definedName name="ㅅㅅㅅㅅㅅㅅㅅ" hidden="1">{#N/A,#N/A,FALSE,"골재소요량";#N/A,#N/A,FALSE,"골재소요량"}</definedName>
    <definedName name="ㅅㅅㅅㅅㅅㅅㅅㅅㅅㅅ" hidden="1">{"'Sheet1'!$A$4","'Sheet1'!$A$9:$G$28"}</definedName>
    <definedName name="ㅅㅅㅅㅅㅅㅅㅅㅅㅅㅅㅅ" hidden="1">{#N/A,#N/A,FALSE,"골재소요량";#N/A,#N/A,FALSE,"골재소요량"}</definedName>
    <definedName name="ㅅ여ㅛ윣ㄴ" hidden="1">{#N/A,#N/A,FALSE,"조골재"}</definedName>
    <definedName name="ㅅ융ㄴㄳ" hidden="1">{#N/A,#N/A,FALSE,"조골재"}</definedName>
    <definedName name="ㅅㅎ공ㅋ" hidden="1">{#N/A,#N/A,FALSE,"단가표지"}</definedName>
    <definedName name="사급자재">[4]사급자재!$E$2:$H$200</definedName>
    <definedName name="사석채움면적산출" hidden="1">{#N/A,#N/A,FALSE,"2~8번"}</definedName>
    <definedName name="산" hidden="1">{"'Sheet1'!$A$4","'Sheet1'!$A$9:$G$28"}</definedName>
    <definedName name="산출22">#REF!</definedName>
    <definedName name="산출22회로">#REF!</definedName>
    <definedName name="산출48">#REF!</definedName>
    <definedName name="산출48회로">#REF!</definedName>
    <definedName name="산출경비">#REF!</definedName>
    <definedName name="산출근거">BlankMacro1</definedName>
    <definedName name="새" hidden="1">{#N/A,#N/A,FALSE,"단면 제원"}</definedName>
    <definedName name="선로집계">#REF!</definedName>
    <definedName name="설비계">#REF!</definedName>
    <definedName name="설비계22">#REF!</definedName>
    <definedName name="수" hidden="1">#REF!</definedName>
    <definedName name="수량">#REF!</definedName>
    <definedName name="수량49">#REF!</definedName>
    <definedName name="수량건축">#REF!</definedName>
    <definedName name="수량건축전기">#REF!</definedName>
    <definedName name="수량산출2" hidden="1">#REF!</definedName>
    <definedName name="수주율">#REF!</definedName>
    <definedName name="승강" hidden="1">#REF!</definedName>
    <definedName name="승강기" hidden="1">#REF!</definedName>
    <definedName name="승용교" hidden="1">{#N/A,#N/A,FALSE,"2~8번"}</definedName>
    <definedName name="시멘트">BlankMacro1</definedName>
    <definedName name="시멘트6">BlankMacro1</definedName>
    <definedName name="시발" hidden="1">{"'Sheet1'!$A$4","'Sheet1'!$A$9:$G$28"}</definedName>
    <definedName name="신호기">[0]!신호기</definedName>
    <definedName name="ㅇ" hidden="1">{"'Sheet1'!$A$4","'Sheet1'!$A$9:$G$28"}</definedName>
    <definedName name="ㅇㄴㄹㄴㅇㄹ">[0]!ㅇㄴㄹㄴㅇㄹ</definedName>
    <definedName name="ㅇㄴㄹㅇㄴㄹㅇㄴ" hidden="1">{#N/A,#N/A,FALSE,"조골재"}</definedName>
    <definedName name="ㅇㄴㅋㅋㅌ" hidden="1">{#N/A,#N/A,FALSE,"혼합골재"}</definedName>
    <definedName name="ㅇㄴㅍㄴㄱ" hidden="1">{#N/A,#N/A,FALSE,"골재소요량";#N/A,#N/A,FALSE,"골재소요량"}</definedName>
    <definedName name="ㅇㄹㄶ" hidden="1">{"'Sheet1'!$A$4","'Sheet1'!$A$9:$G$28"}</definedName>
    <definedName name="ㅇㄹㄹ" hidden="1">#REF!</definedName>
    <definedName name="ㅇㄹㅇㄹ" hidden="1">#REF!</definedName>
    <definedName name="ㅇ러알ㅇㄹㅇㄹ" hidden="1">[6]조명시설!#REF!</definedName>
    <definedName name="ㅇㄺ" hidden="1">{#N/A,#N/A,FALSE,"혼합골재"}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ㅁㄴㄻㄴㅇㄹㅇㅁㄴ" hidden="1">{#N/A,#N/A,FALSE,"단면 제원"}</definedName>
    <definedName name="ㅇ쇼뉴굔" hidden="1">{#N/A,#N/A,FALSE,"조골재"}</definedName>
    <definedName name="ㅇ수ㅕㅜㅇ" hidden="1">{#N/A,#N/A,FALSE,"단가표지"}</definedName>
    <definedName name="ㅇㅇ" hidden="1">#REF!</definedName>
    <definedName name="ㅇㅇㄹ" hidden="1">#REF!</definedName>
    <definedName name="ㅇㅇㅇㅇ" hidden="1">{#N/A,#N/A,FALSE,"2~8번"}</definedName>
    <definedName name="ㅇㅍㄴㅁ3" hidden="1">{#N/A,#N/A,FALSE,"조골재"}</definedName>
    <definedName name="아스콘2" hidden="1">[2]조명시설!#REF!</definedName>
    <definedName name="암거재료집계" hidden="1">{"'중기작업1'!$A$1:$V$18"}</definedName>
    <definedName name="여ㅜㅅㅅㄱㅇ" hidden="1">{#N/A,#N/A,FALSE,"골재소요량";#N/A,#N/A,FALSE,"골재소요량"}</definedName>
    <definedName name="연겅2" hidden="1">{#N/A,#N/A,FALSE,"단면 제원"}</definedName>
    <definedName name="연경1교" localSheetId="4" hidden="1">{#N/A,#N/A,FALSE,"단면 제원"}</definedName>
    <definedName name="연경1교" hidden="1">{#N/A,#N/A,FALSE,"단면 제원"}</definedName>
    <definedName name="연경1교1" localSheetId="4" hidden="1">{#N/A,#N/A,FALSE,"단면 제원"}</definedName>
    <definedName name="연경1교1" hidden="1">{#N/A,#N/A,FALSE,"단면 제원"}</definedName>
    <definedName name="연경2교" hidden="1">{#N/A,#N/A,FALSE,"단면 제원"}</definedName>
    <definedName name="연접물량">[0]!연접물량</definedName>
    <definedName name="오수맨홀위치" hidden="1">{"'Sheet1'!$A$4","'Sheet1'!$A$9:$G$28"}</definedName>
    <definedName name="옹벼집계" hidden="1">{#N/A,#N/A,FALSE,"혼합골재"}</definedName>
    <definedName name="옹벽" hidden="1">{#N/A,#N/A,FALSE,"표지목차"}</definedName>
    <definedName name="옹벽수량집계표" hidden="1">{#N/A,#N/A,FALSE,"2~8번"}</definedName>
    <definedName name="옹벽수량집계표총괄" hidden="1">{#N/A,#N/A,FALSE,"혼합골재"}</definedName>
    <definedName name="옹벽지" hidden="1">{#N/A,#N/A,FALSE,"혼합골재"}</definedName>
    <definedName name="완어" hidden="1">#REF!</definedName>
    <definedName name="외등">#REF!</definedName>
    <definedName name="요수간선총괄표" hidden="1">{"'Sheet1'!$A$4","'Sheet1'!$A$9:$G$28"}</definedName>
    <definedName name="용수간선공사비" hidden="1">{"'Sheet1'!$A$4","'Sheet1'!$A$9:$G$28"}</definedName>
    <definedName name="용수로재료집계" hidden="1">{"'Sheet1'!$A$4","'Sheet1'!$A$9:$G$28"}</definedName>
    <definedName name="우너" hidden="1">#REF!</definedName>
    <definedName name="우수받이위치조서" hidden="1">{#N/A,#N/A,FALSE,"단가표지"}</definedName>
    <definedName name="우안" hidden="1">{"'Sheet1'!$A$4","'Sheet1'!$A$9:$G$28"}</definedName>
    <definedName name="웃ㅇ국ㅇ" hidden="1">{#N/A,#N/A,FALSE,"혼합골재"}</definedName>
    <definedName name="위" hidden="1">{"'Sheet1'!$A$4","'Sheet1'!$A$9:$G$28"}</definedName>
    <definedName name="육교" hidden="1">{#N/A,#N/A,FALSE,"단면 제원"}</definedName>
    <definedName name="이궁" hidden="1">{"'Sheet1'!$A$4","'Sheet1'!$A$9:$G$28"}</definedName>
    <definedName name="이정" hidden="1">{#N/A,#N/A,FALSE,"2~8번"}</definedName>
    <definedName name="인공건축">#REF!</definedName>
    <definedName name="일반부" hidden="1">{#N/A,#N/A,FALSE,"조골재"}</definedName>
    <definedName name="일위">#REF!,#REF!</definedName>
    <definedName name="일위대가">[4]일위대가!$C$5:$L$208</definedName>
    <definedName name="임시">#REF!</definedName>
    <definedName name="잉" hidden="1">#REF!</definedName>
    <definedName name="ㅈ" hidden="1">{#N/A,#N/A,FALSE,"골재소요량";#N/A,#N/A,FALSE,"골재소요량"}</definedName>
    <definedName name="ㅈㄱ" hidden="1">{#N/A,#N/A,FALSE,"조골재"}</definedName>
    <definedName name="ㅈㄷ" hidden="1">{"'Sheet1'!$A$4","'Sheet1'!$A$9:$G$28"}</definedName>
    <definedName name="ㅈㄷㄳㅈㄷㅍㅎㄱ" hidden="1">{#N/A,#N/A,FALSE,"표지목차"}</definedName>
    <definedName name="ㅈㄷㄳㅎㅍㅂㅈㄱ" hidden="1">{#N/A,#N/A,FALSE,"골재소요량";#N/A,#N/A,FALSE,"골재소요량"}</definedName>
    <definedName name="ㅈㄷㄷㄷㄷ" hidden="1">{"'Sheet1'!$A$4","'Sheet1'!$A$9:$G$28"}</definedName>
    <definedName name="ㅈㅁㄱㄷ" hidden="1">{#N/A,#N/A,FALSE,"단가표지"}</definedName>
    <definedName name="ㅈㅈ" hidden="1">{#N/A,#N/A,FALSE,"조골재"}</definedName>
    <definedName name="ㅈㅈㅈ" hidden="1">{#N/A,#N/A,FALSE,"조골재"}</definedName>
    <definedName name="ㅈㅈㅈㅈ" hidden="1">{#N/A,#N/A,FALSE,"골재소요량";#N/A,#N/A,FALSE,"골재소요량"}</definedName>
    <definedName name="ㅈㅈㅈㅈㅈ" hidden="1">{#N/A,#N/A,FALSE,"혼합골재"}</definedName>
    <definedName name="자재단가근거" hidden="1">#REF!</definedName>
    <definedName name="자재및골재집계" hidden="1">{"'Sheet1'!$A$4","'Sheet1'!$A$9:$G$28"}</definedName>
    <definedName name="잠관" hidden="1">{"'중기작업1'!$A$1:$V$18"}</definedName>
    <definedName name="재료단가">#REF!</definedName>
    <definedName name="재료비">#REF!</definedName>
    <definedName name="재료산출" hidden="1">{"'중기작업1'!$A$1:$V$18"}</definedName>
    <definedName name="재료총집계표" hidden="1">{"'중기작업1'!$A$1:$V$18"}</definedName>
    <definedName name="쟈" hidden="1">{#N/A,#N/A,FALSE,"단면 제원"}</definedName>
    <definedName name="저" hidden="1">{#N/A,#N/A,FALSE,"단면 제원"}</definedName>
    <definedName name="전기실집계">#REF!</definedName>
    <definedName name="전석쌓기면적조서" hidden="1">{"'Sheet1'!$A$4","'Sheet1'!$A$9:$G$28"}</definedName>
    <definedName name="전석쌓기면적조서3공구" hidden="1">{"'Sheet1'!$A$4","'Sheet1'!$A$9:$G$28"}</definedName>
    <definedName name="점멸기입력">[0]!점멸기입력</definedName>
    <definedName name="접속A2" hidden="1">{#N/A,#N/A,FALSE,"단면 제원"}</definedName>
    <definedName name="접속부" hidden="1">{#N/A,#N/A,FALSE,"2~8번"}</definedName>
    <definedName name="제" hidden="1">{#N/A,#N/A,FALSE,"단면 제원"}</definedName>
    <definedName name="제3배스집계" hidden="1">{#N/A,#N/A,FALSE,"단면 제원"}</definedName>
    <definedName name="제4배수" hidden="1">{#N/A,#N/A,FALSE,"단면 제원"}</definedName>
    <definedName name="제4배수집계" hidden="1">{#N/A,#N/A,FALSE,"단면 제원"}</definedName>
    <definedName name="제5배수집계" hidden="1">{#N/A,#N/A,FALSE,"단면 제원"}</definedName>
    <definedName name="조" hidden="1">{#N/A,#N/A,FALSE,"단면 제원"}</definedName>
    <definedName name="조경5총괄집계" hidden="1">#REF!</definedName>
    <definedName name="좌안" hidden="1">{"'Sheet1'!$A$4","'Sheet1'!$A$9:$G$28"}</definedName>
    <definedName name="죠" hidden="1">{#N/A,#N/A,FALSE,"단면 제원"}</definedName>
    <definedName name="중기테이블" hidden="1">{"'중기작업1'!$A$1:$V$18"}</definedName>
    <definedName name="쥬" hidden="1">{#N/A,#N/A,FALSE,"단면 제원"}</definedName>
    <definedName name="즈" hidden="1">{#N/A,#N/A,FALSE,"단면 제원"}</definedName>
    <definedName name="지" hidden="1">{#N/A,#N/A,FALSE,"단면 제원"}</definedName>
    <definedName name="직산내역">BlankMacro1</definedName>
    <definedName name="직접노무비">#REF!</definedName>
    <definedName name="직종">#REF!</definedName>
    <definedName name="집계">#REF!</definedName>
    <definedName name="ㅊ" hidden="1">{#N/A,#N/A,FALSE,"단가표지"}</definedName>
    <definedName name="ㅊㅊㅊ" hidden="1">{#N/A,#N/A,FALSE,"운반시간"}</definedName>
    <definedName name="ㅊㅊㅊㅊㅊ" hidden="1">{#N/A,#N/A,FALSE,"단가표지"}</definedName>
    <definedName name="ㅊㅊㅊㅊㅊㅊ" hidden="1">{#N/A,#N/A,FALSE,"조골재"}</definedName>
    <definedName name="ㅊㅊㅊㅊㅊㅊㅊ" hidden="1">{#N/A,#N/A,FALSE,"표지목차"}</definedName>
    <definedName name="찰샇기" localSheetId="4" hidden="1">#REF!</definedName>
    <definedName name="찰샇기" hidden="1">#REF!</definedName>
    <definedName name="철골협의" hidden="1">{#N/A,#N/A,FALSE,"현장 NCR 분석";#N/A,#N/A,FALSE,"현장품질감사";#N/A,#N/A,FALSE,"현장품질감사"}</definedName>
    <definedName name="철근총괄1" hidden="1">{#N/A,#N/A,FALSE,"표지목차"}</definedName>
    <definedName name="총괄">#REF!</definedName>
    <definedName name="총괄집계" hidden="1">#REF!</definedName>
    <definedName name="총괄집계1" hidden="1">#REF!</definedName>
    <definedName name="총총" hidden="1">#REF!</definedName>
    <definedName name="ㅋ" hidden="1">{#N/A,#N/A,FALSE,"표지목차"}</definedName>
    <definedName name="ㅋㅋ" hidden="1">{#N/A,#N/A,FALSE,"단가표지"}</definedName>
    <definedName name="ㅋㅋㅋㅋ" hidden="1">{#N/A,#N/A,FALSE,"조골재"}</definedName>
    <definedName name="ㅋㅋㅋㅋㅋㅋ" hidden="1">{#N/A,#N/A,FALSE,"골재소요량";#N/A,#N/A,FALSE,"골재소요량"}</definedName>
    <definedName name="콘크리트2" localSheetId="4" hidden="1">#REF!</definedName>
    <definedName name="콘크리트2" hidden="1">#REF!</definedName>
    <definedName name="콘크리트깨기" hidden="1">{"'중기작업1'!$A$1:$V$18"}</definedName>
    <definedName name="ㅌ" localSheetId="4" hidden="1">{#N/A,#N/A,FALSE,"골재소요량";#N/A,#N/A,FALSE,"골재소요량"}</definedName>
    <definedName name="ㅌ" hidden="1">{#N/A,#N/A,FALSE,"2~8번"}</definedName>
    <definedName name="ㅌㅌ" hidden="1">{#N/A,#N/A,FALSE,"조골재"}</definedName>
    <definedName name="ㅌㅌㅌ" hidden="1">{#N/A,#N/A,FALSE,"골재소요량";#N/A,#N/A,FALSE,"골재소요량"}</definedName>
    <definedName name="ㅌㅌㅌㅌ" hidden="1">{#N/A,#N/A,FALSE,"2~8번"}</definedName>
    <definedName name="ㅌㅌㅌㅌㅌ" hidden="1">{#N/A,#N/A,FALSE,"골재소요량";#N/A,#N/A,FALSE,"골재소요량"}</definedName>
    <definedName name="ㅌㅌㅌㅌㅌㅌ" hidden="1">{#N/A,#N/A,FALSE,"조골재"}</definedName>
    <definedName name="태영" hidden="1">{#N/A,#N/A,FALSE,"골재소요량";#N/A,#N/A,FALSE,"골재소요량"}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공." hidden="1">{#N/A,#N/A,FALSE,"운반시간"}</definedName>
    <definedName name="토공이수" hidden="1">#REF!</definedName>
    <definedName name="토공집계" hidden="1">{#N/A,#N/A,FALSE,"단가표지"}</definedName>
    <definedName name="토출조" hidden="1">{"'중기작업1'!$A$1:$V$18"}</definedName>
    <definedName name="통합">[0]!통합</definedName>
    <definedName name="ㅍ" localSheetId="4" hidden="1">{#N/A,#N/A,FALSE,"혼합골재"}</definedName>
    <definedName name="ㅍ" hidden="1">{#N/A,#N/A,FALSE,"2~8번"}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ㅍㅍ" hidden="1">{#N/A,#N/A,FALSE,"표지목차"}</definedName>
    <definedName name="파군재교" localSheetId="4" hidden="1">{#N/A,#N/A,FALSE,"단면 제원"}</definedName>
    <definedName name="파군재교" hidden="1">{#N/A,#N/A,FALSE,"단면 제원"}</definedName>
    <definedName name="품셈공종">[7]품셈TABLE!$C$2:$C$50</definedName>
    <definedName name="품셈단가">[7]품셈TABLE!$D$2:$D$50</definedName>
    <definedName name="ㅎ" hidden="1">{#N/A,#N/A,FALSE,"혼합골재"}</definedName>
    <definedName name="ㅎ5" hidden="1">{#N/A,#N/A,FALSE,"골재소요량";#N/A,#N/A,FALSE,"골재소요량"}</definedName>
    <definedName name="ㅎㄱㄷㅎ" hidden="1">{#N/A,#N/A,FALSE,"골재소요량";#N/A,#N/A,FALSE,"골재소요량"}</definedName>
    <definedName name="ㅎㄱㅎㅎㄷㄶ" hidden="1">{#N/A,#N/A,FALSE,"골재소요량";#N/A,#N/A,FALSE,"골재소요량"}</definedName>
    <definedName name="ㅎㄹㄴ" hidden="1">{#N/A,#N/A,FALSE,"2~8번"}</definedName>
    <definedName name="ㅎㄹㅇㄹㄴㅇㄴㄹ" hidden="1">{#N/A,#N/A,FALSE,"표지목차"}</definedName>
    <definedName name="ㅎ류휴ㅠㅎ휴" hidden="1">{#N/A,#N/A,FALSE,"골재소요량";#N/A,#N/A,FALSE,"골재소요량"}</definedName>
    <definedName name="ㅎ류ㅠㅍㅎㅇㅎ" hidden="1">{#N/A,#N/A,FALSE,"골재소요량";#N/A,#N/A,FALSE,"골재소요량"}</definedName>
    <definedName name="ㅎ률" hidden="1">{#N/A,#N/A,FALSE,"조골재"}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ㅇㄴ" hidden="1">{#N/A,#N/A,FALSE,"2~8번"}</definedName>
    <definedName name="ㅎㅎ" localSheetId="4" hidden="1">{#N/A,#N/A,FALSE,"표지목차"}</definedName>
    <definedName name="ㅎㅎ" hidden="1">#REF!</definedName>
    <definedName name="ㅎㅎㅎ" hidden="1">{#N/A,#N/A,FALSE,"혼합골재"}</definedName>
    <definedName name="ㅎㅎㅎㅇㄴ" hidden="1">{#N/A,#N/A,FALSE,"표지목차"}</definedName>
    <definedName name="ㅎㅎㅎㅎ" hidden="1">{#N/A,#N/A,FALSE,"2~8번"}</definedName>
    <definedName name="ㅎㅎㅎㅎㅎ" hidden="1">{#N/A,#N/A,FALSE,"단가표지"}</definedName>
    <definedName name="ㅎㅎㅎㅎㅎㅎㅎㅎㅎㅎㅎㅎㅎㅎㅎㅎㅎㅎㅎㅎㅎㅎㅎ" hidden="1">#REF!</definedName>
    <definedName name="ㅎㅎㅎㅎㅎㅜㅜ" hidden="1">{#N/A,#N/A,FALSE,"조골재"}</definedName>
    <definedName name="한" hidden="1">{#N/A,#N/A,FALSE,"조골재"}</definedName>
    <definedName name="한동" hidden="1">{#N/A,#N/A,FALSE,"단가표지"}</definedName>
    <definedName name="현대내역서" hidden="1">{"'Sheet1'!$A$4","'Sheet1'!$A$9:$G$28"}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ㅠ포" hidden="1">{#N/A,#N/A,FALSE,"표지목차"}</definedName>
    <definedName name="황">[0]!황</definedName>
    <definedName name="회로계">#REF!</definedName>
    <definedName name="효ㅛㅛㅛㅛ" hidden="1">{#N/A,#N/A,FALSE,"조골재"}</definedName>
    <definedName name="ㅏ" localSheetId="4" hidden="1">{#N/A,#N/A,FALSE,"골재소요량";#N/A,#N/A,FALSE,"골재소요량"}</definedName>
    <definedName name="ㅏ" hidden="1">{#N/A,#N/A,FALSE,"운반시간"}</definedName>
    <definedName name="ㅏㅏ" hidden="1">{#N/A,#N/A,FALSE,"2~8번"}</definedName>
    <definedName name="ㅏㅏㅏ" hidden="1">{#N/A,#N/A,FALSE,"골재소요량";#N/A,#N/A,FALSE,"골재소요량"}</definedName>
    <definedName name="ㅏㅏㅏㅏ" hidden="1">{#N/A,#N/A,FALSE,"단면 제원"}</definedName>
    <definedName name="ㅏㅏㅏㅏㅏ" hidden="1">{#N/A,#N/A,FALSE,"단가표지"}</definedName>
    <definedName name="ㅏㅏㅏㅏㅏㅏㅏ" hidden="1">{#N/A,#N/A,FALSE,"운반시간"}</definedName>
    <definedName name="ㅏㅏㅏㅏㅏㅏㅏㅏㅏㅏㅏㅏㅏㅏㅏㅏㅏㅏㅏㅏㅏㅏㅏㅏㅏㅏㅏ" hidden="1">{#N/A,#N/A,FALSE,"단가표지"}</definedName>
    <definedName name="ㅑㅕ사" hidden="1">{#N/A,#N/A,FALSE,"혼합골재"}</definedName>
    <definedName name="ㅑㅣㅕㅕㅣㅏㅎ" hidden="1">{#N/A,#N/A,FALSE,"골재소요량";#N/A,#N/A,FALSE,"골재소요량"}</definedName>
    <definedName name="ㅓ" hidden="1">{#N/A,#N/A,FALSE,"표지목차"}</definedName>
    <definedName name="ㅓ7" hidden="1">{#N/A,#N/A,FALSE,"단가표지"}</definedName>
    <definedName name="ㅓㅏ" hidden="1">{#N/A,#N/A,FALSE,"표지목차"}</definedName>
    <definedName name="ㅓㅏㅓㅎ" hidden="1">{#N/A,#N/A,FALSE,"단가표지"}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ㅓㅓㅓㅓㅓㅓㅓㅓ" hidden="1">{#N/A,#N/A,FALSE,"골재소요량";#N/A,#N/A,FALSE,"골재소요량"}</definedName>
    <definedName name="ㅓㅕ" hidden="1">{#N/A,#N/A,FALSE,"조골재"}</definedName>
    <definedName name="ㅔ3" hidden="1">{#N/A,#N/A,FALSE,"배수1"}</definedName>
    <definedName name="ㅕ" hidden="1">{#N/A,#N/A,FALSE,"혼합골재"}</definedName>
    <definedName name="ㅕㅑ" hidden="1">{#N/A,#N/A,FALSE,"2~8번"}</definedName>
    <definedName name="ㅕㅑㅑㅑ" hidden="1">{#N/A,#N/A,FALSE,"조골재"}</definedName>
    <definedName name="ㅕㅕ" hidden="1">{#N/A,#N/A,FALSE,"표지목차"}</definedName>
    <definedName name="ㅕㅕㅕ" hidden="1">{#N/A,#N/A,FALSE,"혼합골재"}</definedName>
    <definedName name="ㅕㅕㅕㅕ" hidden="1">{#N/A,#N/A,FALSE,"표지목차"}</definedName>
    <definedName name="ㅕㅕㅕㅕㅕ" hidden="1">{#N/A,#N/A,FALSE,"운반시간"}</definedName>
    <definedName name="ㅕㅕㅕㅕㅕㅕ" hidden="1">{#N/A,#N/A,FALSE,"단가표지"}</definedName>
    <definedName name="ㅕㅕㅕㅕㅕㅕㅕㅕ" hidden="1">{#N/A,#N/A,FALSE,"조골재"}</definedName>
    <definedName name="ㅗ" hidden="1">{#N/A,#N/A,FALSE,"조골재"}</definedName>
    <definedName name="ㅗㅍ초" hidden="1">{#N/A,#N/A,FALSE,"2~8번"}</definedName>
    <definedName name="ㅗㅎㅎㅌㄹㅋㅅ" hidden="1">{#N/A,#N/A,FALSE,"2~8번"}</definedName>
    <definedName name="ㅗㅗ" hidden="1">{#N/A,#N/A,FALSE,"단면 제원"}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ㅗ" hidden="1">{#N/A,#N/A,FALSE,"단면 제원"}</definedName>
    <definedName name="ㅗㅗㅗㅗㅗㅗ" hidden="1">{#N/A,#N/A,FALSE,"2~8번"}</definedName>
    <definedName name="ㅛ" hidden="1">{#N/A,#N/A,FALSE,"혼합골재"}</definedName>
    <definedName name="ㅛ셔됴ㅕ" hidden="1">{#N/A,#N/A,FALSE,"운반시간"}</definedName>
    <definedName name="ㅛ셔으ㅜㅅ구" hidden="1">{#N/A,#N/A,FALSE,"2~8번"}</definedName>
    <definedName name="ㅛㅇ수ㅜㅛㅅㅇ" hidden="1">{#N/A,#N/A,FALSE,"2~8번"}</definedName>
    <definedName name="ㅛㅓㄴㄱ5" hidden="1">{#N/A,#N/A,FALSE,"단가표지"}</definedName>
    <definedName name="ㅛㅕㅕㅑㅓ" hidden="1">{#N/A,#N/A,FALSE,"표지목차"}</definedName>
    <definedName name="ㅛㅛ" hidden="1">{#N/A,#N/A,FALSE,"골재소요량";#N/A,#N/A,FALSE,"골재소요량"}</definedName>
    <definedName name="ㅛㅛㅛㅛ" hidden="1">{#N/A,#N/A,FALSE,"표지목차"}</definedName>
    <definedName name="ㅛㅛㅛㅛㅛㅛ" hidden="1">{#N/A,#N/A,FALSE,"골재소요량";#N/A,#N/A,FALSE,"골재소요량"}</definedName>
    <definedName name="ㅛㅛㅛㅛㅛㅛㅛ" hidden="1">{#N/A,#N/A,FALSE,"단가표지"}</definedName>
    <definedName name="ㅛㅠㅗㄱ셔ㅛ" hidden="1">{#N/A,#N/A,FALSE,"조골재"}</definedName>
    <definedName name="ㅜ" hidden="1">{#N/A,#N/A,FALSE,"혼합골재"}</definedName>
    <definedName name="ㅜㄴ" hidden="1">{#N/A,#N/A,FALSE,"운반시간"}</definedName>
    <definedName name="ㅜ여숫유" hidden="1">{#N/A,#N/A,FALSE,"운반시간"}</definedName>
    <definedName name="ㅜ후ㅗㅜㅗ" hidden="1">{#N/A,#N/A,FALSE,"단가표지"}</definedName>
    <definedName name="ㅝㅎㄹ촉ㅇ" hidden="1">{#N/A,#N/A,FALSE,"조골재"}</definedName>
    <definedName name="ㅠ" hidden="1">{#N/A,#N/A,FALSE,"표지목차"}</definedName>
    <definedName name="ㅠㄱ소슈" hidden="1">{#N/A,#N/A,FALSE,"골재소요량";#N/A,#N/A,FALSE,"골재소요량"}</definedName>
    <definedName name="ㅠ뮤ㅐ" localSheetId="4" hidden="1">#REF!</definedName>
    <definedName name="ㅠ뮤ㅐ" hidden="1">#REF!</definedName>
    <definedName name="ㅠㅅ롯고" hidden="1">{#N/A,#N/A,FALSE,"골재소요량";#N/A,#N/A,FALSE,"골재소요량"}</definedName>
    <definedName name="ㅠ숑ㄱ쇼ㅠㅠㅅ" hidden="1">{#N/A,#N/A,FALSE,"단가표지"}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ㅠㅠㅠ" localSheetId="4" hidden="1">{#N/A,#N/A,FALSE,"운반시간"}</definedName>
    <definedName name="ㅠㅠㅠㅠ" hidden="1">{#N/A,#N/A,FALSE,"단면 제원"}</definedName>
    <definedName name="ㅡ" localSheetId="4" hidden="1">{#N/A,#N/A,FALSE,"조골재"}</definedName>
    <definedName name="ㅡ" hidden="1">{#N/A,#N/A,FALSE,"2~8번"}</definedName>
    <definedName name="ㅡㅗㅓㅓㅡㅗㅗㅓㅓㅗ" hidden="1">{#N/A,#N/A,FALSE,"운반시간"}</definedName>
    <definedName name="ㅡㅡ" hidden="1">{#N/A,#N/A,FALSE,"표지목차"}</definedName>
    <definedName name="ㅡㅡㅡ" hidden="1">{#N/A,#N/A,FALSE,"골재소요량";#N/A,#N/A,FALSE,"골재소요량"}</definedName>
    <definedName name="ㅡㅡㅡㅡㅡ" hidden="1">{#N/A,#N/A,FALSE,"운반시간"}</definedName>
    <definedName name="ㅣ" hidden="1">{#N/A,#N/A,FALSE,"2~8번"}</definedName>
    <definedName name="ㅣㅣㅣ" hidden="1">{#N/A,#N/A,FALSE,"조골재"}</definedName>
  </definedNames>
  <calcPr calcId="162913"/>
</workbook>
</file>

<file path=xl/calcChain.xml><?xml version="1.0" encoding="utf-8"?>
<calcChain xmlns="http://schemas.openxmlformats.org/spreadsheetml/2006/main">
  <c r="D5" i="63" l="1"/>
  <c r="F5" i="63" s="1"/>
  <c r="J5" i="63" s="1"/>
  <c r="H5" i="63"/>
  <c r="D6" i="63"/>
  <c r="F6" i="63" s="1"/>
  <c r="J6" i="63" s="1"/>
  <c r="H6" i="63"/>
  <c r="I6" i="63" s="1"/>
  <c r="D7" i="63"/>
  <c r="F7" i="63" s="1"/>
  <c r="J7" i="63" s="1"/>
  <c r="H7" i="63"/>
  <c r="I7" i="63" s="1"/>
  <c r="D8" i="63"/>
  <c r="F8" i="63" s="1"/>
  <c r="J8" i="63" s="1"/>
  <c r="H8" i="63"/>
  <c r="I8" i="63" s="1"/>
  <c r="D9" i="63"/>
  <c r="F9" i="63" s="1"/>
  <c r="J9" i="63" s="1"/>
  <c r="H9" i="63"/>
  <c r="I9" i="63" s="1"/>
  <c r="D10" i="63"/>
  <c r="F10" i="63" s="1"/>
  <c r="J10" i="63" s="1"/>
  <c r="H10" i="63"/>
  <c r="I10" i="63" s="1"/>
  <c r="D11" i="63"/>
  <c r="F11" i="63" s="1"/>
  <c r="J11" i="63" s="1"/>
  <c r="H11" i="63"/>
  <c r="I11" i="63" s="1"/>
  <c r="D13" i="63"/>
  <c r="F13" i="63" s="1"/>
  <c r="J13" i="63" s="1"/>
  <c r="D14" i="63"/>
  <c r="F14" i="63" s="1"/>
  <c r="J14" i="63" s="1"/>
  <c r="D15" i="63"/>
  <c r="F15" i="63" s="1"/>
  <c r="J15" i="63" s="1"/>
  <c r="D16" i="63"/>
  <c r="F16" i="63" s="1"/>
  <c r="J16" i="63" s="1"/>
  <c r="C17" i="63"/>
  <c r="F17" i="63"/>
  <c r="H17" i="63"/>
  <c r="I17" i="63" s="1"/>
  <c r="G18" i="63"/>
  <c r="G19" i="63" s="1"/>
  <c r="P19" i="63"/>
  <c r="P20" i="63"/>
  <c r="H23" i="63"/>
  <c r="K23" i="63" s="1"/>
  <c r="H24" i="63"/>
  <c r="K24" i="63" s="1"/>
  <c r="H25" i="63"/>
  <c r="K25" i="63" s="1"/>
  <c r="H26" i="63"/>
  <c r="K26" i="63" s="1"/>
  <c r="H18" i="63" l="1"/>
  <c r="H19" i="63" s="1"/>
  <c r="K27" i="63"/>
  <c r="K28" i="63" s="1"/>
  <c r="K15" i="63"/>
  <c r="L15" i="63"/>
  <c r="M15" i="63" s="1"/>
  <c r="K11" i="63"/>
  <c r="L11" i="63"/>
  <c r="M11" i="63" s="1"/>
  <c r="K9" i="63"/>
  <c r="L9" i="63"/>
  <c r="M9" i="63" s="1"/>
  <c r="L7" i="63"/>
  <c r="M7" i="63" s="1"/>
  <c r="K7" i="63"/>
  <c r="K14" i="63"/>
  <c r="L14" i="63"/>
  <c r="M14" i="63" s="1"/>
  <c r="K13" i="63"/>
  <c r="L13" i="63"/>
  <c r="M13" i="63" s="1"/>
  <c r="K10" i="63"/>
  <c r="L10" i="63"/>
  <c r="M10" i="63" s="1"/>
  <c r="K8" i="63"/>
  <c r="L8" i="63"/>
  <c r="M8" i="63" s="1"/>
  <c r="K6" i="63"/>
  <c r="L6" i="63"/>
  <c r="M6" i="63" s="1"/>
  <c r="K16" i="63"/>
  <c r="L16" i="63"/>
  <c r="M16" i="63" s="1"/>
  <c r="K5" i="63"/>
  <c r="L5" i="63"/>
  <c r="H27" i="63"/>
  <c r="H28" i="63" s="1"/>
  <c r="J17" i="63"/>
  <c r="J18" i="63" s="1"/>
  <c r="J19" i="63" s="1"/>
  <c r="I5" i="63"/>
  <c r="I18" i="63" s="1"/>
  <c r="I19" i="63" s="1"/>
  <c r="M5" i="63" l="1"/>
  <c r="K17" i="63"/>
  <c r="K18" i="63" s="1"/>
  <c r="K19" i="63" s="1"/>
  <c r="L17" i="63"/>
  <c r="M17" i="63" s="1"/>
  <c r="E22" i="42"/>
  <c r="M18" i="63" l="1"/>
  <c r="M19" i="63" s="1"/>
  <c r="L18" i="63"/>
  <c r="L19" i="63" s="1"/>
  <c r="C23" i="58" l="1"/>
  <c r="C22" i="58"/>
  <c r="C21" i="58"/>
  <c r="C20" i="58"/>
  <c r="C19" i="58"/>
  <c r="C18" i="58"/>
  <c r="G4" i="55"/>
  <c r="F25" i="46"/>
  <c r="E25" i="46"/>
  <c r="BI21" i="46"/>
  <c r="BI17" i="46"/>
  <c r="BI9" i="46"/>
  <c r="BI5" i="46"/>
  <c r="J4" i="46" l="1"/>
  <c r="AB13" i="46" l="1"/>
  <c r="AD13" i="46" s="1"/>
  <c r="H20" i="42"/>
  <c r="I17" i="42"/>
  <c r="I16" i="42"/>
  <c r="I15" i="42"/>
  <c r="H14" i="42"/>
  <c r="E14" i="42"/>
  <c r="H13" i="42"/>
  <c r="E13" i="42"/>
  <c r="H12" i="42"/>
  <c r="H11" i="42"/>
  <c r="H8" i="42"/>
  <c r="E8" i="42"/>
  <c r="E9" i="42" s="1"/>
  <c r="E6" i="42"/>
  <c r="E23" i="42" l="1"/>
  <c r="E12" i="42"/>
  <c r="E11" i="42"/>
  <c r="E15" i="42"/>
  <c r="E16" i="42"/>
  <c r="AB5" i="46" l="1"/>
  <c r="AD5" i="46" s="1"/>
  <c r="H4" i="46"/>
  <c r="AB9" i="46" l="1"/>
  <c r="AD9" i="46" s="1"/>
  <c r="AB11" i="46" l="1"/>
  <c r="AD11" i="46" s="1"/>
  <c r="AB12" i="46" l="1"/>
  <c r="AD12" i="46" s="1"/>
  <c r="E17" i="42" l="1"/>
  <c r="E18" i="42" s="1"/>
  <c r="E19" i="42" s="1"/>
  <c r="AB6" i="46"/>
  <c r="AD6" i="46" s="1"/>
  <c r="E20" i="42" l="1"/>
  <c r="E21" i="42" s="1"/>
  <c r="AB7" i="46"/>
  <c r="AD7" i="46" s="1"/>
  <c r="AB10" i="46" l="1"/>
  <c r="AD10" i="46" s="1"/>
  <c r="L17" i="41" l="1"/>
  <c r="E25" i="42"/>
  <c r="AB14" i="46"/>
  <c r="AD14" i="46" s="1"/>
  <c r="L18" i="41" l="1"/>
  <c r="E26" i="42"/>
  <c r="E27" i="42" l="1"/>
  <c r="D16" i="41" s="1"/>
  <c r="B17" i="41"/>
</calcChain>
</file>

<file path=xl/sharedStrings.xml><?xml version="1.0" encoding="utf-8"?>
<sst xmlns="http://schemas.openxmlformats.org/spreadsheetml/2006/main" count="545" uniqueCount="319">
  <si>
    <t>설   계   서   용   지</t>
    <phoneticPr fontId="3" type="noConversion"/>
  </si>
  <si>
    <t>원   가   계   산   서</t>
    <phoneticPr fontId="3" type="noConversion"/>
  </si>
  <si>
    <t>구 성 비</t>
    <phoneticPr fontId="3" type="noConversion"/>
  </si>
  <si>
    <t xml:space="preserve">순   
공   
사   
비  </t>
    <phoneticPr fontId="3" type="noConversion"/>
  </si>
  <si>
    <t>직 접 재 료 비</t>
    <phoneticPr fontId="3" type="noConversion"/>
  </si>
  <si>
    <t>A2</t>
    <phoneticPr fontId="3" type="noConversion"/>
  </si>
  <si>
    <t>작 업 부 산 물</t>
    <phoneticPr fontId="3" type="noConversion"/>
  </si>
  <si>
    <t>B</t>
    <phoneticPr fontId="3" type="noConversion"/>
  </si>
  <si>
    <t>C1</t>
    <phoneticPr fontId="3" type="noConversion"/>
  </si>
  <si>
    <t>산 재 보 험 료</t>
    <phoneticPr fontId="3" type="noConversion"/>
  </si>
  <si>
    <t xml:space="preserve"> 노무비 소계 ×</t>
    <phoneticPr fontId="3" type="noConversion"/>
  </si>
  <si>
    <t xml:space="preserve"> (재료비+직접노무비+산출경비) ×</t>
    <phoneticPr fontId="3" type="noConversion"/>
  </si>
  <si>
    <t>D</t>
    <phoneticPr fontId="3" type="noConversion"/>
  </si>
  <si>
    <t xml:space="preserve"> 순공사원가×</t>
    <phoneticPr fontId="3" type="noConversion"/>
  </si>
  <si>
    <t>G.   이                      윤</t>
    <phoneticPr fontId="3" type="noConversion"/>
  </si>
  <si>
    <t>C5</t>
  </si>
  <si>
    <t xml:space="preserve">공  사  명 : </t>
    <phoneticPr fontId="3" type="noConversion"/>
  </si>
  <si>
    <t>C4</t>
  </si>
  <si>
    <t>C6</t>
  </si>
  <si>
    <t>C7</t>
  </si>
  <si>
    <t>C8</t>
  </si>
  <si>
    <t xml:space="preserve"> 도급공사비</t>
    <phoneticPr fontId="3" type="noConversion"/>
  </si>
  <si>
    <t>J.   부    가    가    치    세</t>
    <phoneticPr fontId="3" type="noConversion"/>
  </si>
  <si>
    <t>설
계
자</t>
    <phoneticPr fontId="3" type="noConversion"/>
  </si>
  <si>
    <t xml:space="preserve">위      치 : </t>
    <phoneticPr fontId="3" type="noConversion"/>
  </si>
  <si>
    <t>공사개요 :</t>
    <phoneticPr fontId="3" type="noConversion"/>
  </si>
  <si>
    <t xml:space="preserve">일      금 : </t>
    <phoneticPr fontId="3" type="noConversion"/>
  </si>
  <si>
    <t>비    목</t>
    <phoneticPr fontId="3" type="noConversion"/>
  </si>
  <si>
    <t>구          분</t>
    <phoneticPr fontId="3" type="noConversion"/>
  </si>
  <si>
    <t>금        액</t>
    <phoneticPr fontId="3" type="noConversion"/>
  </si>
  <si>
    <t>내            용</t>
    <phoneticPr fontId="3" type="noConversion"/>
  </si>
  <si>
    <t>비   고</t>
    <phoneticPr fontId="3" type="noConversion"/>
  </si>
  <si>
    <t>재료비</t>
    <phoneticPr fontId="3" type="noConversion"/>
  </si>
  <si>
    <t>A1</t>
    <phoneticPr fontId="3" type="noConversion"/>
  </si>
  <si>
    <t>A</t>
    <phoneticPr fontId="3" type="noConversion"/>
  </si>
  <si>
    <t>재료비 소계</t>
    <phoneticPr fontId="3" type="noConversion"/>
  </si>
  <si>
    <t xml:space="preserve"> 직접재료비 - 작업부산물</t>
    <phoneticPr fontId="3" type="noConversion"/>
  </si>
  <si>
    <t>노무비</t>
    <phoneticPr fontId="3" type="noConversion"/>
  </si>
  <si>
    <t>B1</t>
    <phoneticPr fontId="3" type="noConversion"/>
  </si>
  <si>
    <t>직 접 노 무 비</t>
    <phoneticPr fontId="3" type="noConversion"/>
  </si>
  <si>
    <t>B2</t>
    <phoneticPr fontId="3" type="noConversion"/>
  </si>
  <si>
    <t>간 접 노 무 비</t>
    <phoneticPr fontId="3" type="noConversion"/>
  </si>
  <si>
    <t xml:space="preserve"> 직접노무비 ×</t>
    <phoneticPr fontId="3" type="noConversion"/>
  </si>
  <si>
    <t>노무비 소계</t>
    <phoneticPr fontId="3" type="noConversion"/>
  </si>
  <si>
    <t xml:space="preserve"> 직접노무비+간접노무비</t>
    <phoneticPr fontId="3" type="noConversion"/>
  </si>
  <si>
    <t>경  비</t>
    <phoneticPr fontId="3" type="noConversion"/>
  </si>
  <si>
    <t>산  출  경  비</t>
    <phoneticPr fontId="3" type="noConversion"/>
  </si>
  <si>
    <t>C2</t>
    <phoneticPr fontId="3" type="noConversion"/>
  </si>
  <si>
    <t>C3</t>
    <phoneticPr fontId="3" type="noConversion"/>
  </si>
  <si>
    <t>고 용 보 험 료</t>
    <phoneticPr fontId="3" type="noConversion"/>
  </si>
  <si>
    <t>건 강 보 험 료</t>
    <phoneticPr fontId="3" type="noConversion"/>
  </si>
  <si>
    <t>연 금 보 험 료</t>
    <phoneticPr fontId="3" type="noConversion"/>
  </si>
  <si>
    <t>산업안전보건관리비</t>
    <phoneticPr fontId="3" type="noConversion"/>
  </si>
  <si>
    <t>[{재료비+직접노무비+(관급자재비/1.1)}+기초액]×</t>
    <phoneticPr fontId="3" type="noConversion"/>
  </si>
  <si>
    <t xml:space="preserve">   기초액:</t>
    <phoneticPr fontId="3" type="noConversion"/>
  </si>
  <si>
    <t>기  타  경  비</t>
    <phoneticPr fontId="3" type="noConversion"/>
  </si>
  <si>
    <t xml:space="preserve"> (재료비계+노무비계) ×</t>
    <phoneticPr fontId="3" type="noConversion"/>
  </si>
  <si>
    <t>환 경 보 전 비</t>
    <phoneticPr fontId="3" type="noConversion"/>
  </si>
  <si>
    <t>C</t>
    <phoneticPr fontId="3" type="noConversion"/>
  </si>
  <si>
    <t>경 비 소 계</t>
    <phoneticPr fontId="3" type="noConversion"/>
  </si>
  <si>
    <t xml:space="preserve"> (C1+C2+C3+C4+C5+C6+C7+C8)</t>
    <phoneticPr fontId="3" type="noConversion"/>
  </si>
  <si>
    <t>순 공 사 비 계</t>
    <phoneticPr fontId="3" type="noConversion"/>
  </si>
  <si>
    <t xml:space="preserve"> (A+B+C)</t>
    <phoneticPr fontId="3" type="noConversion"/>
  </si>
  <si>
    <t>E.   일    반    관    리    비</t>
    <phoneticPr fontId="3" type="noConversion"/>
  </si>
  <si>
    <t>F.               계</t>
    <phoneticPr fontId="3" type="noConversion"/>
  </si>
  <si>
    <t xml:space="preserve"> 순공사비 + 일반관리비</t>
    <phoneticPr fontId="3" type="noConversion"/>
  </si>
  <si>
    <t xml:space="preserve"> </t>
    <phoneticPr fontId="3" type="noConversion"/>
  </si>
  <si>
    <t>H.   폐  기  물    처   리   비</t>
    <phoneticPr fontId="3" type="noConversion"/>
  </si>
  <si>
    <t>I.   합                      계</t>
    <phoneticPr fontId="3" type="noConversion"/>
  </si>
  <si>
    <t xml:space="preserve"> 계 + 이윤 + 폐기물처리비</t>
    <phoneticPr fontId="3" type="noConversion"/>
  </si>
  <si>
    <t xml:space="preserve"> 합계의 10%</t>
    <phoneticPr fontId="3" type="noConversion"/>
  </si>
  <si>
    <t>K.   도    급    공    사    비</t>
    <phoneticPr fontId="3" type="noConversion"/>
  </si>
  <si>
    <t xml:space="preserve"> 합계 + 부가가치세</t>
    <phoneticPr fontId="3" type="noConversion"/>
  </si>
  <si>
    <t xml:space="preserve">     총      공      사      비</t>
    <phoneticPr fontId="3" type="noConversion"/>
  </si>
  <si>
    <t xml:space="preserve"> 계 - 재료비의 15% 이내</t>
    <phoneticPr fontId="3" type="noConversion"/>
  </si>
  <si>
    <t>팀
장</t>
    <phoneticPr fontId="3" type="noConversion"/>
  </si>
  <si>
    <t>내역서</t>
  </si>
  <si>
    <t>공 종 명</t>
  </si>
  <si>
    <t>규 격</t>
  </si>
  <si>
    <t>수량</t>
  </si>
  <si>
    <t>단위</t>
  </si>
  <si>
    <t>합    계</t>
  </si>
  <si>
    <t/>
  </si>
  <si>
    <t>재 료 비</t>
  </si>
  <si>
    <t>노 무 비</t>
  </si>
  <si>
    <t>경    비</t>
  </si>
  <si>
    <t>비 고</t>
  </si>
  <si>
    <t>단 가</t>
  </si>
  <si>
    <t>금 액</t>
  </si>
  <si>
    <t>할 증</t>
  </si>
  <si>
    <t>화폐변환</t>
  </si>
  <si>
    <t>OP값</t>
  </si>
  <si>
    <t>EQ</t>
  </si>
  <si>
    <t>LA</t>
  </si>
  <si>
    <t>MA</t>
  </si>
  <si>
    <t>금액계상</t>
  </si>
  <si>
    <t xml:space="preserve">   </t>
  </si>
  <si>
    <t>10</t>
  </si>
  <si>
    <t>20</t>
  </si>
  <si>
    <t>70</t>
  </si>
  <si>
    <t>명    칭</t>
  </si>
  <si>
    <t>규    격</t>
  </si>
  <si>
    <t>단 위</t>
  </si>
  <si>
    <t>중기전역변수</t>
  </si>
  <si>
    <t>변 수 명</t>
  </si>
  <si>
    <t>형    식</t>
  </si>
  <si>
    <t xml:space="preserve">   값   </t>
  </si>
  <si>
    <t>비    고</t>
  </si>
  <si>
    <t>QCODE</t>
  </si>
  <si>
    <t>문자</t>
  </si>
  <si>
    <t>100000000001</t>
  </si>
  <si>
    <t>QUS2WON</t>
  </si>
  <si>
    <t>숫자</t>
  </si>
  <si>
    <t>환율(장비가격10만불이하)</t>
  </si>
  <si>
    <t>QUS2WON1</t>
  </si>
  <si>
    <t>환율(장비가격10만불이상)</t>
  </si>
  <si>
    <t>QYEN2WON</t>
  </si>
  <si>
    <t>환율(엔화)</t>
  </si>
  <si>
    <t>QDM2WON</t>
  </si>
  <si>
    <t>환율(마르크화)</t>
  </si>
  <si>
    <t>QSDR2WON</t>
  </si>
  <si>
    <t>환율(IMF특별인출권)</t>
  </si>
  <si>
    <t>QECU2WON</t>
  </si>
  <si>
    <t>환율(유로화)</t>
  </si>
  <si>
    <t>QEQTY1</t>
  </si>
  <si>
    <t>(SANG + JUNG + KWAN)*10^-4</t>
  </si>
  <si>
    <t>중기주간경비산출계수</t>
  </si>
  <si>
    <t>QEQTY2</t>
  </si>
  <si>
    <t>중기야간경비산출계수</t>
  </si>
  <si>
    <t>QEQTY3</t>
  </si>
  <si>
    <t>(SANG + JUNG + int(KWAN/3))*10^-4</t>
  </si>
  <si>
    <t>중기주야간경비산출계수</t>
  </si>
  <si>
    <t>QEINC2</t>
  </si>
  <si>
    <t>중기야간할증계수</t>
  </si>
  <si>
    <t>QEINC3</t>
  </si>
  <si>
    <t>중기주야간할증계수</t>
  </si>
  <si>
    <t>QDECPEQ</t>
  </si>
  <si>
    <t>0</t>
  </si>
  <si>
    <t>경비단가소숫점</t>
  </si>
  <si>
    <t>QDECCEQ</t>
  </si>
  <si>
    <t>1</t>
  </si>
  <si>
    <t>경비금액소숫점</t>
  </si>
  <si>
    <t>QDECEQ</t>
  </si>
  <si>
    <t>경비계금액소숫점</t>
  </si>
  <si>
    <t>QH1</t>
  </si>
  <si>
    <t>시간당노임산출계수(일반구간)</t>
  </si>
  <si>
    <t>QH2</t>
  </si>
  <si>
    <t>시간당노임산출계수(터널구간)</t>
  </si>
  <si>
    <t>QH21</t>
  </si>
  <si>
    <t>시간당노임산출계수(장대터널)</t>
  </si>
  <si>
    <t>QH31</t>
  </si>
  <si>
    <t>시간당노임산출계수(해상장비:펌프준설선)</t>
  </si>
  <si>
    <t>QH32</t>
  </si>
  <si>
    <t>시간당노임산출계수(해상장비:GRAB준설선)</t>
  </si>
  <si>
    <t>QH33</t>
  </si>
  <si>
    <t>시간당노임산출계수(해상장비:버켓준설선)</t>
  </si>
  <si>
    <t>QLINC1</t>
  </si>
  <si>
    <t>노임할증계수(일반구간:주간)</t>
  </si>
  <si>
    <t>QLINC2</t>
  </si>
  <si>
    <t>노임할증계수(일반구간:야간)</t>
  </si>
  <si>
    <t>QLINC3</t>
  </si>
  <si>
    <t>노임할증계수(일반구간:주야간)</t>
  </si>
  <si>
    <t>QLINCA</t>
  </si>
  <si>
    <t>노임할증계수(터널구간:주간)</t>
  </si>
  <si>
    <t>QLINCB</t>
  </si>
  <si>
    <t>노임할증계수(터널구간:야간)</t>
  </si>
  <si>
    <t>QLINCC</t>
  </si>
  <si>
    <t>노임할증계수(터널구간:주야간)</t>
  </si>
  <si>
    <t>QLINCD</t>
  </si>
  <si>
    <t>노임할증계수(장대터널:주간)</t>
  </si>
  <si>
    <t>QLINCE</t>
  </si>
  <si>
    <t>노임할증계수(장대터널:야간)</t>
  </si>
  <si>
    <t>QLINCF</t>
  </si>
  <si>
    <t>노임할증계수(장대터널:주야간)</t>
  </si>
  <si>
    <t>QLINCX</t>
  </si>
  <si>
    <t>노임할증계수(해상장비:주간)</t>
  </si>
  <si>
    <t>QLINCY</t>
  </si>
  <si>
    <t>노임할증계수(해상장비:야간)</t>
  </si>
  <si>
    <t>QLINCZ</t>
  </si>
  <si>
    <t>노임할증계수(해상장비:주야간)</t>
  </si>
  <si>
    <t>QDECPLA</t>
  </si>
  <si>
    <t>노임단가소숫점</t>
  </si>
  <si>
    <t>QDECCLA</t>
  </si>
  <si>
    <t>노임금액소숫점</t>
  </si>
  <si>
    <t>QDECLA</t>
  </si>
  <si>
    <t>노임계금액소숫점</t>
  </si>
  <si>
    <t>QMINC2</t>
  </si>
  <si>
    <t>재료비할증계수(야간)</t>
  </si>
  <si>
    <t>QMINC3</t>
  </si>
  <si>
    <t>재료비할증계수(주야간)</t>
  </si>
  <si>
    <t>QDECPMA</t>
  </si>
  <si>
    <t>재료비단가소숫점</t>
  </si>
  <si>
    <t>QDECCMA</t>
  </si>
  <si>
    <t>재료비금액소숫점</t>
  </si>
  <si>
    <t>QDECMA</t>
  </si>
  <si>
    <t>재료비계금액소숫점</t>
  </si>
  <si>
    <t>QVER</t>
  </si>
  <si>
    <t>QSABUN</t>
  </si>
  <si>
    <t>QDATE</t>
  </si>
  <si>
    <t>QUS2WON2</t>
  </si>
  <si>
    <t>환율(사용자 환율1)</t>
  </si>
  <si>
    <t>QUS2WON3</t>
  </si>
  <si>
    <t>환율(사용자 환율2)</t>
  </si>
  <si>
    <t>QOPtimeDecCnt</t>
  </si>
  <si>
    <t>7</t>
  </si>
  <si>
    <t>QOPtimeDecOp</t>
  </si>
  <si>
    <t>A0000</t>
  </si>
  <si>
    <t>A00010</t>
  </si>
  <si>
    <t xml:space="preserve">MA+ = </t>
  </si>
  <si>
    <t xml:space="preserve">MA = </t>
  </si>
  <si>
    <t>*</t>
  </si>
  <si>
    <t>F</t>
  </si>
  <si>
    <t xml:space="preserve">.MA = MA(10,0,10)_x000D_
.LA = LA(10,0,10)_x000D_
.EQ = EQ(10,0,10)_x000D_
</t>
  </si>
  <si>
    <t xml:space="preserve">EQ+ = </t>
  </si>
  <si>
    <t xml:space="preserve">EQ = </t>
  </si>
  <si>
    <t>30</t>
  </si>
  <si>
    <t xml:space="preserve">.EQ = TOT(20)*(6.0-0.0)/100_x000D_
</t>
  </si>
  <si>
    <t>40</t>
  </si>
  <si>
    <t>.EQ = (TOT(20)-MA(20)+TOT(30))*10.00/100 - 7577</t>
  </si>
  <si>
    <t>50</t>
  </si>
  <si>
    <t>A00020</t>
  </si>
  <si>
    <t>60</t>
  </si>
  <si>
    <t xml:space="preserve">.MA = MA(20,0,50)_x000D_
.LA = LA(20,0,50)_x000D_
.EQ = EQ(20,0,50)_x000D_
</t>
  </si>
  <si>
    <t xml:space="preserve">.EQ = TOT(60)*0.1_x000D_
</t>
  </si>
  <si>
    <t>80</t>
  </si>
  <si>
    <t xml:space="preserve">.MA = MA(60,0,70)_x000D_
.LA = LA(60,0,70)_x000D_
.EQ = EQ(60,0,70)_x000D_
</t>
  </si>
  <si>
    <t>90</t>
  </si>
  <si>
    <t xml:space="preserve">.MA = MA(80,0,80)_x000D_
.LA = LA(80,0,80)_x000D_
.EQ = EQ(80,0,80)_x000D_
</t>
  </si>
  <si>
    <t xml:space="preserve">LA+ = </t>
  </si>
  <si>
    <t xml:space="preserve">LA = </t>
  </si>
  <si>
    <t>100</t>
  </si>
  <si>
    <t>S</t>
  </si>
  <si>
    <t>GP0300</t>
  </si>
  <si>
    <t>GP0310</t>
  </si>
  <si>
    <t>GP0400</t>
  </si>
  <si>
    <t xml:space="preserve">ton   </t>
  </si>
  <si>
    <t>자재조서</t>
  </si>
  <si>
    <t>코    드</t>
  </si>
  <si>
    <t>적용단가</t>
  </si>
  <si>
    <t>가격정보</t>
  </si>
  <si>
    <t>물가자료</t>
  </si>
  <si>
    <t>물가정보</t>
  </si>
  <si>
    <t>견적단가</t>
  </si>
  <si>
    <t>[EMPTY DB]</t>
  </si>
  <si>
    <t>단가</t>
  </si>
  <si>
    <t>Page</t>
  </si>
  <si>
    <t>전역변수</t>
  </si>
  <si>
    <t>적용단위</t>
  </si>
  <si>
    <t xml:space="preserve">PREMIUM                                                                                             </t>
  </si>
  <si>
    <t xml:space="preserve">노임할증                                </t>
  </si>
  <si>
    <t xml:space="preserve">                                                                                                    </t>
  </si>
  <si>
    <t xml:space="preserve">US2WON                                                                                              </t>
  </si>
  <si>
    <t xml:space="preserve">미국달러                                </t>
  </si>
  <si>
    <t xml:space="preserve">$,＄                                                                                                </t>
  </si>
  <si>
    <t>소
장</t>
    <phoneticPr fontId="3" type="noConversion"/>
  </si>
  <si>
    <t>폐합성수지폐기물</t>
    <phoneticPr fontId="3" type="noConversion"/>
  </si>
  <si>
    <t xml:space="preserve">    2021년도    </t>
    <phoneticPr fontId="3" type="noConversion"/>
  </si>
  <si>
    <t>인천광역시 미추홀구 학익동 82-1번지 일원</t>
    <phoneticPr fontId="3" type="noConversion"/>
  </si>
  <si>
    <t xml:space="preserve">     토량단위중량 : 뿌리를포함한 분의 단위중량(1.3t/㎥)</t>
    <phoneticPr fontId="3" type="noConversion"/>
  </si>
  <si>
    <r>
      <t>w</t>
    </r>
    <r>
      <rPr>
        <vertAlign val="subscript"/>
        <sz val="9"/>
        <rFont val="08서울남산체 M"/>
        <family val="1"/>
        <charset val="129"/>
      </rPr>
      <t>1</t>
    </r>
    <r>
      <rPr>
        <sz val="9"/>
        <rFont val="08서울남산체 M"/>
        <family val="1"/>
        <charset val="129"/>
      </rPr>
      <t xml:space="preserve"> : 수간의 단위체적당 중량(교목 : 1.23t/㎥)
                                    (관목 : 1,3t/㎥)</t>
    </r>
    <phoneticPr fontId="3" type="noConversion"/>
  </si>
  <si>
    <t>d : 상수 4</t>
    <phoneticPr fontId="3" type="noConversion"/>
  </si>
  <si>
    <t>P : 지엽에 따른 보합율 (고립목 : 1.0)</t>
    <phoneticPr fontId="3" type="noConversion"/>
  </si>
  <si>
    <t>N : 근원직경(흉고직경의 1.2배)</t>
    <phoneticPr fontId="3" type="noConversion"/>
  </si>
  <si>
    <t>H : 수고(m)</t>
    <phoneticPr fontId="3" type="noConversion"/>
  </si>
  <si>
    <t>D : 뿌리부분직경(m)=24+(N-3)×d</t>
    <phoneticPr fontId="3" type="noConversion"/>
  </si>
  <si>
    <t>B : 흉고직경(지상1.2m)m</t>
    <phoneticPr fontId="3" type="noConversion"/>
  </si>
  <si>
    <r>
      <t>· 뿌리부분 체적 =3.14×(D/2)</t>
    </r>
    <r>
      <rPr>
        <vertAlign val="superscript"/>
        <sz val="9"/>
        <rFont val="08서울남산체 M"/>
        <family val="1"/>
        <charset val="129"/>
      </rPr>
      <t>3</t>
    </r>
    <r>
      <rPr>
        <sz val="9"/>
        <rFont val="08서울남산체 M"/>
        <family val="1"/>
        <charset val="129"/>
      </rPr>
      <t>+3.14(D/6)</t>
    </r>
    <phoneticPr fontId="3" type="noConversion"/>
  </si>
  <si>
    <r>
      <t>K</t>
    </r>
    <r>
      <rPr>
        <vertAlign val="subscript"/>
        <sz val="9"/>
        <rFont val="08서울남산체 M"/>
        <family val="1"/>
        <charset val="129"/>
      </rPr>
      <t>1</t>
    </r>
    <r>
      <rPr>
        <sz val="9"/>
        <rFont val="08서울남산체 M"/>
        <family val="1"/>
        <charset val="129"/>
      </rPr>
      <t xml:space="preserve"> : 수간형상계수(0.5)</t>
    </r>
    <phoneticPr fontId="3" type="noConversion"/>
  </si>
  <si>
    <r>
      <t>· 지하부중량W</t>
    </r>
    <r>
      <rPr>
        <vertAlign val="subscript"/>
        <sz val="9"/>
        <rFont val="08서울남산체 M"/>
        <family val="1"/>
        <charset val="129"/>
      </rPr>
      <t>2</t>
    </r>
    <r>
      <rPr>
        <sz val="9"/>
        <rFont val="08서울남산체 M"/>
        <family val="1"/>
        <charset val="129"/>
      </rPr>
      <t>=뿌리부분 체적×토량단위중량</t>
    </r>
    <phoneticPr fontId="3" type="noConversion"/>
  </si>
  <si>
    <r>
      <t>· 지상부W</t>
    </r>
    <r>
      <rPr>
        <vertAlign val="subscript"/>
        <sz val="9"/>
        <rFont val="08서울남산체 M"/>
        <family val="1"/>
        <charset val="129"/>
      </rPr>
      <t>1</t>
    </r>
    <r>
      <rPr>
        <sz val="9"/>
        <rFont val="08서울남산체 M"/>
        <family val="1"/>
        <charset val="129"/>
      </rPr>
      <t xml:space="preserve"> = K</t>
    </r>
    <r>
      <rPr>
        <vertAlign val="subscript"/>
        <sz val="9"/>
        <rFont val="08서울남산체 M"/>
        <family val="1"/>
        <charset val="129"/>
      </rPr>
      <t>1</t>
    </r>
    <r>
      <rPr>
        <sz val="9"/>
        <rFont val="08서울남산체 M"/>
        <family val="1"/>
        <charset val="129"/>
      </rPr>
      <t>×3.14×(B/2)</t>
    </r>
    <r>
      <rPr>
        <vertAlign val="superscript"/>
        <sz val="9"/>
        <rFont val="08서울남산체 M"/>
        <family val="1"/>
        <charset val="129"/>
      </rPr>
      <t>2</t>
    </r>
    <r>
      <rPr>
        <sz val="9"/>
        <rFont val="08서울남산체 M"/>
        <family val="1"/>
        <charset val="129"/>
      </rPr>
      <t>×H×w</t>
    </r>
    <r>
      <rPr>
        <vertAlign val="subscript"/>
        <sz val="9"/>
        <rFont val="08서울남산체 M"/>
        <family val="1"/>
        <charset val="129"/>
      </rPr>
      <t>1</t>
    </r>
    <r>
      <rPr>
        <sz val="9"/>
        <rFont val="08서울남산체 M"/>
        <family val="1"/>
        <charset val="129"/>
      </rPr>
      <t>×(1+P)</t>
    </r>
    <phoneticPr fontId="3" type="noConversion"/>
  </si>
  <si>
    <r>
      <t>※ 나무전체의 중량 = 지상부 중량(W</t>
    </r>
    <r>
      <rPr>
        <vertAlign val="subscript"/>
        <sz val="9"/>
        <rFont val="08서울남산체 M"/>
        <family val="1"/>
        <charset val="129"/>
      </rPr>
      <t>1</t>
    </r>
    <r>
      <rPr>
        <sz val="9"/>
        <rFont val="08서울남산체 M"/>
        <family val="1"/>
        <charset val="129"/>
      </rPr>
      <t>) + 지하부중량(W</t>
    </r>
    <r>
      <rPr>
        <vertAlign val="subscript"/>
        <sz val="9"/>
        <rFont val="08서울남산체 M"/>
        <family val="1"/>
        <charset val="129"/>
      </rPr>
      <t>2</t>
    </r>
    <r>
      <rPr>
        <sz val="9"/>
        <rFont val="08서울남산체 M"/>
        <family val="1"/>
        <charset val="129"/>
      </rPr>
      <t>)×0.3</t>
    </r>
    <phoneticPr fontId="3" type="noConversion"/>
  </si>
  <si>
    <t>합 계</t>
    <phoneticPr fontId="3" type="noConversion"/>
  </si>
  <si>
    <t>소 계</t>
    <phoneticPr fontId="3" type="noConversion"/>
  </si>
  <si>
    <t>뿌리분 제거</t>
    <phoneticPr fontId="64" type="noConversion"/>
  </si>
  <si>
    <t>㎥</t>
    <phoneticPr fontId="3" type="noConversion"/>
  </si>
  <si>
    <t>주</t>
    <phoneticPr fontId="3" type="noConversion"/>
  </si>
  <si>
    <t>m</t>
    <phoneticPr fontId="3" type="noConversion"/>
  </si>
  <si>
    <t>cm</t>
    <phoneticPr fontId="3" type="noConversion"/>
  </si>
  <si>
    <t>(N)/1.2cm</t>
    <phoneticPr fontId="3" type="noConversion"/>
  </si>
  <si>
    <t>되메우기</t>
    <phoneticPr fontId="3" type="noConversion"/>
  </si>
  <si>
    <t>터파기</t>
    <phoneticPr fontId="3" type="noConversion"/>
  </si>
  <si>
    <t>뿌리부분직경(D)</t>
    <phoneticPr fontId="3" type="noConversion"/>
  </si>
  <si>
    <t>수관폭(W)</t>
    <phoneticPr fontId="3" type="noConversion"/>
  </si>
  <si>
    <t>근원직경(N)</t>
    <phoneticPr fontId="3" type="noConversion"/>
  </si>
  <si>
    <t>흉고직경(B)</t>
    <phoneticPr fontId="3" type="noConversion"/>
  </si>
  <si>
    <t>수고(H)</t>
    <phoneticPr fontId="3" type="noConversion"/>
  </si>
  <si>
    <t>비 고</t>
    <phoneticPr fontId="3" type="noConversion"/>
  </si>
  <si>
    <t>수                  량</t>
    <phoneticPr fontId="3" type="noConversion"/>
  </si>
  <si>
    <t>수 량</t>
    <phoneticPr fontId="3" type="noConversion"/>
  </si>
  <si>
    <t>규     격</t>
    <phoneticPr fontId="3" type="noConversion"/>
  </si>
  <si>
    <t>수   종</t>
    <phoneticPr fontId="3" type="noConversion"/>
  </si>
  <si>
    <t>관목제거</t>
    <phoneticPr fontId="64" type="noConversion"/>
  </si>
  <si>
    <t>뿌리분제거</t>
    <phoneticPr fontId="64" type="noConversion"/>
  </si>
  <si>
    <t>느티나무</t>
    <phoneticPr fontId="64" type="noConversion"/>
  </si>
  <si>
    <t>버드나무</t>
    <phoneticPr fontId="64" type="noConversion"/>
  </si>
  <si>
    <t>아까시아</t>
    <phoneticPr fontId="64" type="noConversion"/>
  </si>
  <si>
    <t>소나무</t>
    <phoneticPr fontId="64" type="noConversion"/>
  </si>
  <si>
    <t>참나무</t>
    <phoneticPr fontId="64" type="noConversion"/>
  </si>
  <si>
    <t>참나무</t>
    <phoneticPr fontId="67" type="noConversion"/>
  </si>
  <si>
    <t>㎥(0.8ton)</t>
    <phoneticPr fontId="3" type="noConversion"/>
  </si>
  <si>
    <t>ton</t>
    <phoneticPr fontId="3" type="noConversion"/>
  </si>
  <si>
    <t>계</t>
    <phoneticPr fontId="3" type="noConversion"/>
  </si>
  <si>
    <t>지  하  부</t>
    <phoneticPr fontId="3" type="noConversion"/>
  </si>
  <si>
    <t>지  상  부</t>
    <phoneticPr fontId="3" type="noConversion"/>
  </si>
  <si>
    <t>비고</t>
    <phoneticPr fontId="3" type="noConversion"/>
  </si>
  <si>
    <t>임목폐기물 산출근거</t>
    <phoneticPr fontId="3" type="noConversion"/>
  </si>
  <si>
    <t>임목폐기물 상차운반처리</t>
    <phoneticPr fontId="3" type="noConversion"/>
  </si>
  <si>
    <t xml:space="preserve">   임목폐기물 상차 운반처리</t>
    <phoneticPr fontId="3" type="noConversion"/>
  </si>
  <si>
    <t>ton</t>
    <phoneticPr fontId="3" type="noConversion"/>
  </si>
  <si>
    <t>계</t>
    <phoneticPr fontId="3" type="noConversion"/>
  </si>
  <si>
    <t>부가가치세(10%)</t>
    <phoneticPr fontId="3" type="noConversion"/>
  </si>
  <si>
    <t>식</t>
    <phoneticPr fontId="3" type="noConversion"/>
  </si>
  <si>
    <t>총용역비</t>
    <phoneticPr fontId="3" type="noConversion"/>
  </si>
  <si>
    <t>2021년       9월        일  설계</t>
    <phoneticPr fontId="3" type="noConversion"/>
  </si>
  <si>
    <t>임목폐기물 운반 및 처리</t>
    <phoneticPr fontId="3" type="noConversion"/>
  </si>
  <si>
    <t xml:space="preserve"> 1식(227TON)</t>
    <phoneticPr fontId="3" type="noConversion"/>
  </si>
  <si>
    <t xml:space="preserve">문학공원 조성공사 임목폐기물 처리용역   </t>
    <phoneticPr fontId="3" type="noConversion"/>
  </si>
  <si>
    <t>■ 문학공원 조성공사 임목폐기물 처리용역</t>
    <phoneticPr fontId="3" type="noConversion"/>
  </si>
  <si>
    <t>심
사
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</si>
</sst>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_-* #,##0.0_-;\-* #,##0.0_-;_-* &quot;-&quot;?_-;_-@_-"/>
    <numFmt numFmtId="179" formatCode="&quot;L&quot;#,##0.00_);\(&quot;L&quot;#,##0.00\)"/>
    <numFmt numFmtId="180" formatCode="_(&quot;L&quot;* #,##0_);_(&quot;L&quot;* \(#,##0\);_(&quot;L&quot;* &quot;-&quot;_);_(@_)"/>
    <numFmt numFmtId="181" formatCode="#,##0;\(#,##0\)"/>
    <numFmt numFmtId="182" formatCode="General;\-General\,&quot;&quot;;@"/>
    <numFmt numFmtId="183" formatCode="#,###;\-#,###;&quot;&quot;;@"/>
    <numFmt numFmtId="184" formatCode="#,###.000;\-#,###.000;&quot;&quot;;@"/>
    <numFmt numFmtId="185" formatCode="0.0000"/>
    <numFmt numFmtId="186" formatCode="0.0_);[Red]\(0.0\)"/>
    <numFmt numFmtId="187" formatCode="0_);[Red]\(0\)"/>
    <numFmt numFmtId="188" formatCode="_-* #,##0.00_-;\-* #,##0.00_-;_-* &quot;-&quot;_-;_-@_-"/>
    <numFmt numFmtId="189" formatCode="0.00_ "/>
    <numFmt numFmtId="190" formatCode="0_ "/>
    <numFmt numFmtId="191" formatCode="#,##0_);[Red]\(#,##0\)"/>
  </numFmts>
  <fonts count="70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1"/>
      <name val="바탕"/>
      <family val="1"/>
      <charset val="129"/>
    </font>
    <font>
      <b/>
      <sz val="23"/>
      <name val="바탕"/>
      <family val="1"/>
      <charset val="129"/>
    </font>
    <font>
      <sz val="8"/>
      <name val="바탕"/>
      <family val="1"/>
      <charset val="129"/>
    </font>
    <font>
      <sz val="13"/>
      <name val="바탕"/>
      <family val="1"/>
      <charset val="129"/>
    </font>
    <font>
      <b/>
      <sz val="15"/>
      <name val="바탕"/>
      <family val="1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10"/>
      <name val="MS Sans Serif"/>
      <family val="2"/>
    </font>
    <font>
      <sz val="10"/>
      <name val="Arial"/>
      <family val="2"/>
    </font>
    <font>
      <b/>
      <sz val="13"/>
      <name val="휴먼새내기체"/>
      <family val="1"/>
      <charset val="129"/>
    </font>
    <font>
      <b/>
      <sz val="16"/>
      <name val="하이텔울릉도제목체"/>
      <family val="1"/>
      <charset val="129"/>
    </font>
    <font>
      <sz val="11"/>
      <name val="굴림체"/>
      <family val="3"/>
      <charset val="129"/>
    </font>
    <font>
      <b/>
      <sz val="12"/>
      <name val="휴먼새내기체"/>
      <family val="1"/>
      <charset val="129"/>
    </font>
    <font>
      <b/>
      <sz val="11"/>
      <name val="굴림체"/>
      <family val="3"/>
      <charset val="129"/>
    </font>
    <font>
      <b/>
      <sz val="11"/>
      <name val="휴먼새내기체"/>
      <family val="1"/>
      <charset val="129"/>
    </font>
    <font>
      <sz val="10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indexed="10"/>
      <name val="굴림체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8.5"/>
      <color indexed="36"/>
      <name val="굴림체"/>
      <family val="3"/>
      <charset val="129"/>
    </font>
    <font>
      <sz val="14"/>
      <name val="뼻뮝"/>
      <family val="3"/>
      <charset val="129"/>
    </font>
    <font>
      <sz val="11"/>
      <name val="뼻뮝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0"/>
      <name val="명조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2"/>
      <name val="ⓒoUAAA¨u"/>
      <family val="1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b/>
      <sz val="12"/>
      <name val="Helv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name val="Helv"/>
      <family val="2"/>
    </font>
    <font>
      <u/>
      <sz val="10"/>
      <color indexed="36"/>
      <name val="Arial"/>
      <family val="2"/>
    </font>
    <font>
      <sz val="9"/>
      <color indexed="8"/>
      <name val="굴림체"/>
      <family val="3"/>
      <charset val="129"/>
    </font>
    <font>
      <sz val="9"/>
      <color indexed="8"/>
      <name val="굴림체"/>
      <family val="2"/>
      <charset val="129"/>
    </font>
    <font>
      <sz val="8"/>
      <color indexed="8"/>
      <name val="굴림"/>
      <family val="3"/>
      <charset val="129"/>
    </font>
    <font>
      <u/>
      <sz val="8"/>
      <color indexed="30"/>
      <name val="굴림"/>
      <family val="3"/>
      <charset val="129"/>
    </font>
    <font>
      <sz val="8"/>
      <color indexed="22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08서울남산체 M"/>
      <family val="1"/>
      <charset val="129"/>
    </font>
    <font>
      <vertAlign val="subscript"/>
      <sz val="9"/>
      <name val="08서울남산체 M"/>
      <family val="1"/>
      <charset val="129"/>
    </font>
    <font>
      <vertAlign val="superscript"/>
      <sz val="9"/>
      <name val="08서울남산체 M"/>
      <family val="1"/>
      <charset val="129"/>
    </font>
    <font>
      <sz val="9"/>
      <name val="굴림체"/>
      <family val="3"/>
      <charset val="129"/>
    </font>
    <font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굴림"/>
      <family val="3"/>
      <charset val="129"/>
    </font>
    <font>
      <b/>
      <sz val="8"/>
      <color indexed="8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06">
    <xf numFmtId="0" fontId="0" fillId="0" borderId="0">
      <alignment vertical="center"/>
    </xf>
    <xf numFmtId="0" fontId="12" fillId="0" borderId="1">
      <alignment horizontal="center"/>
    </xf>
    <xf numFmtId="0" fontId="26" fillId="0" borderId="0"/>
    <xf numFmtId="0" fontId="13" fillId="0" borderId="0"/>
    <xf numFmtId="0" fontId="30" fillId="0" borderId="0"/>
    <xf numFmtId="0" fontId="3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2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>
      <alignment vertical="center"/>
    </xf>
    <xf numFmtId="0" fontId="44" fillId="0" borderId="0"/>
    <xf numFmtId="0" fontId="2" fillId="0" borderId="0" applyFill="0" applyBorder="0" applyAlignment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181" fontId="47" fillId="0" borderId="0"/>
    <xf numFmtId="0" fontId="13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/>
    <xf numFmtId="0" fontId="4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2" fillId="0" borderId="0"/>
    <xf numFmtId="2" fontId="48" fillId="0" borderId="0" applyFont="0" applyFill="0" applyBorder="0" applyAlignment="0" applyProtection="0"/>
    <xf numFmtId="38" fontId="27" fillId="2" borderId="0" applyNumberFormat="0" applyBorder="0" applyAlignment="0" applyProtection="0"/>
    <xf numFmtId="0" fontId="49" fillId="0" borderId="0">
      <alignment horizontal="left"/>
    </xf>
    <xf numFmtId="0" fontId="28" fillId="0" borderId="2" applyNumberFormat="0" applyAlignment="0" applyProtection="0">
      <alignment horizontal="left" vertical="center"/>
    </xf>
    <xf numFmtId="0" fontId="28" fillId="0" borderId="3">
      <alignment horizontal="lef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7" fillId="3" borderId="4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2" fillId="0" borderId="5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6" fillId="0" borderId="0"/>
    <xf numFmtId="0" fontId="26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3" fontId="13" fillId="0" borderId="0" applyFont="0" applyFill="0" applyProtection="0"/>
    <xf numFmtId="0" fontId="13" fillId="0" borderId="0"/>
    <xf numFmtId="0" fontId="52" fillId="0" borderId="0"/>
    <xf numFmtId="0" fontId="48" fillId="0" borderId="6" applyNumberFormat="0" applyFont="0" applyFill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6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3" fontId="12" fillId="0" borderId="7">
      <alignment horizontal="center"/>
    </xf>
    <xf numFmtId="0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3" fontId="37" fillId="0" borderId="0">
      <alignment vertical="center" wrapText="1"/>
    </xf>
    <xf numFmtId="3" fontId="38" fillId="0" borderId="0">
      <alignment vertical="center" wrapText="1"/>
    </xf>
    <xf numFmtId="0" fontId="2" fillId="0" borderId="0">
      <alignment vertical="center"/>
    </xf>
    <xf numFmtId="0" fontId="13" fillId="0" borderId="0"/>
    <xf numFmtId="0" fontId="39" fillId="0" borderId="8"/>
    <xf numFmtId="0" fontId="40" fillId="0" borderId="0">
      <alignment vertical="center"/>
    </xf>
    <xf numFmtId="0" fontId="41" fillId="0" borderId="0">
      <alignment horizontal="center" vertical="center"/>
    </xf>
    <xf numFmtId="4" fontId="33" fillId="0" borderId="0">
      <protection locked="0"/>
    </xf>
    <xf numFmtId="0" fontId="26" fillId="0" borderId="0">
      <protection locked="0"/>
    </xf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protection locked="0"/>
    </xf>
    <xf numFmtId="0" fontId="2" fillId="0" borderId="4" applyNumberFormat="0" applyFill="0" applyProtection="0">
      <alignment vertical="center"/>
    </xf>
    <xf numFmtId="0" fontId="33" fillId="0" borderId="6">
      <protection locked="0"/>
    </xf>
    <xf numFmtId="0" fontId="26" fillId="0" borderId="0">
      <protection locked="0"/>
    </xf>
    <xf numFmtId="0" fontId="26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9" fillId="0" borderId="0">
      <alignment vertical="center"/>
    </xf>
  </cellStyleXfs>
  <cellXfs count="289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8" fillId="0" borderId="11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5" fillId="0" borderId="0" xfId="0" applyFont="1" applyFill="1" applyBorder="1">
      <alignment vertical="center"/>
    </xf>
    <xf numFmtId="0" fontId="9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6" fillId="0" borderId="0" xfId="99" applyFont="1" applyAlignment="1">
      <alignment vertical="center"/>
    </xf>
    <xf numFmtId="0" fontId="1" fillId="0" borderId="0" xfId="99" applyAlignment="1">
      <alignment vertical="center"/>
    </xf>
    <xf numFmtId="0" fontId="1" fillId="0" borderId="0" xfId="99"/>
    <xf numFmtId="0" fontId="14" fillId="0" borderId="5" xfId="100" applyFont="1" applyBorder="1" applyAlignment="1">
      <alignment vertical="center"/>
    </xf>
    <xf numFmtId="0" fontId="17" fillId="0" borderId="5" xfId="99" applyFont="1" applyBorder="1" applyAlignment="1">
      <alignment vertical="center"/>
    </xf>
    <xf numFmtId="0" fontId="19" fillId="0" borderId="28" xfId="99" applyFont="1" applyBorder="1" applyAlignment="1">
      <alignment horizontal="center" vertical="center"/>
    </xf>
    <xf numFmtId="0" fontId="19" fillId="0" borderId="29" xfId="99" applyFont="1" applyBorder="1" applyAlignment="1">
      <alignment horizontal="center" vertical="center"/>
    </xf>
    <xf numFmtId="0" fontId="19" fillId="0" borderId="18" xfId="99" applyFont="1" applyBorder="1" applyAlignment="1">
      <alignment horizontal="center" vertical="center"/>
    </xf>
    <xf numFmtId="0" fontId="20" fillId="0" borderId="30" xfId="99" applyFont="1" applyBorder="1" applyAlignment="1">
      <alignment horizontal="center" vertical="center"/>
    </xf>
    <xf numFmtId="0" fontId="20" fillId="0" borderId="31" xfId="99" applyFont="1" applyBorder="1" applyAlignment="1">
      <alignment horizontal="center" vertical="center"/>
    </xf>
    <xf numFmtId="41" fontId="21" fillId="0" borderId="19" xfId="98" applyFont="1" applyBorder="1" applyAlignment="1">
      <alignment vertical="center"/>
    </xf>
    <xf numFmtId="0" fontId="22" fillId="0" borderId="32" xfId="99" applyFont="1" applyBorder="1" applyAlignment="1">
      <alignment vertical="center"/>
    </xf>
    <xf numFmtId="0" fontId="23" fillId="0" borderId="33" xfId="99" applyFont="1" applyBorder="1" applyAlignment="1">
      <alignment vertical="center"/>
    </xf>
    <xf numFmtId="0" fontId="16" fillId="0" borderId="33" xfId="99" applyFont="1" applyBorder="1" applyAlignment="1">
      <alignment vertical="center"/>
    </xf>
    <xf numFmtId="0" fontId="16" fillId="0" borderId="34" xfId="99" applyFont="1" applyBorder="1" applyAlignment="1">
      <alignment vertical="center"/>
    </xf>
    <xf numFmtId="0" fontId="20" fillId="0" borderId="35" xfId="99" applyFont="1" applyBorder="1" applyAlignment="1">
      <alignment horizontal="center" vertical="center"/>
    </xf>
    <xf numFmtId="0" fontId="20" fillId="0" borderId="36" xfId="99" applyFont="1" applyBorder="1" applyAlignment="1">
      <alignment horizontal="center" vertical="center"/>
    </xf>
    <xf numFmtId="41" fontId="21" fillId="0" borderId="20" xfId="98" applyFont="1" applyBorder="1" applyAlignment="1">
      <alignment vertical="center"/>
    </xf>
    <xf numFmtId="0" fontId="22" fillId="0" borderId="37" xfId="99" applyFont="1" applyBorder="1" applyAlignment="1">
      <alignment vertical="center"/>
    </xf>
    <xf numFmtId="0" fontId="23" fillId="0" borderId="26" xfId="99" applyFont="1" applyBorder="1" applyAlignment="1">
      <alignment vertical="center"/>
    </xf>
    <xf numFmtId="0" fontId="16" fillId="0" borderId="26" xfId="99" applyFont="1" applyBorder="1" applyAlignment="1">
      <alignment vertical="center"/>
    </xf>
    <xf numFmtId="0" fontId="16" fillId="0" borderId="27" xfId="99" applyFont="1" applyBorder="1" applyAlignment="1">
      <alignment vertical="center"/>
    </xf>
    <xf numFmtId="0" fontId="18" fillId="0" borderId="38" xfId="99" applyFont="1" applyBorder="1" applyAlignment="1">
      <alignment horizontal="center" vertical="center"/>
    </xf>
    <xf numFmtId="0" fontId="18" fillId="0" borderId="39" xfId="99" applyFont="1" applyBorder="1" applyAlignment="1">
      <alignment horizontal="center" vertical="center"/>
    </xf>
    <xf numFmtId="41" fontId="21" fillId="0" borderId="21" xfId="98" applyFont="1" applyBorder="1" applyAlignment="1">
      <alignment vertical="center"/>
    </xf>
    <xf numFmtId="0" fontId="22" fillId="0" borderId="40" xfId="99" applyFont="1" applyBorder="1" applyAlignment="1">
      <alignment vertical="center"/>
    </xf>
    <xf numFmtId="0" fontId="23" fillId="0" borderId="41" xfId="99" applyFont="1" applyBorder="1" applyAlignment="1">
      <alignment vertical="center"/>
    </xf>
    <xf numFmtId="0" fontId="16" fillId="0" borderId="41" xfId="99" applyFont="1" applyBorder="1" applyAlignment="1">
      <alignment vertical="center"/>
    </xf>
    <xf numFmtId="0" fontId="16" fillId="0" borderId="42" xfId="99" applyFont="1" applyBorder="1" applyAlignment="1">
      <alignment vertical="center"/>
    </xf>
    <xf numFmtId="0" fontId="20" fillId="0" borderId="43" xfId="99" applyFont="1" applyBorder="1" applyAlignment="1">
      <alignment horizontal="center" vertical="center"/>
    </xf>
    <xf numFmtId="0" fontId="20" fillId="0" borderId="44" xfId="99" applyFont="1" applyBorder="1" applyAlignment="1">
      <alignment horizontal="center" vertical="center"/>
    </xf>
    <xf numFmtId="41" fontId="21" fillId="0" borderId="22" xfId="98" applyFont="1" applyBorder="1" applyAlignment="1">
      <alignment vertical="center"/>
    </xf>
    <xf numFmtId="0" fontId="22" fillId="0" borderId="45" xfId="99" applyFont="1" applyBorder="1" applyAlignment="1">
      <alignment vertical="center"/>
    </xf>
    <xf numFmtId="0" fontId="23" fillId="0" borderId="46" xfId="99" applyFont="1" applyBorder="1" applyAlignment="1">
      <alignment vertical="center"/>
    </xf>
    <xf numFmtId="0" fontId="16" fillId="0" borderId="46" xfId="99" applyFont="1" applyBorder="1" applyAlignment="1">
      <alignment vertical="center"/>
    </xf>
    <xf numFmtId="0" fontId="16" fillId="0" borderId="47" xfId="99" applyFont="1" applyBorder="1" applyAlignment="1">
      <alignment vertical="center"/>
    </xf>
    <xf numFmtId="10" fontId="22" fillId="0" borderId="37" xfId="99" applyNumberFormat="1" applyFont="1" applyBorder="1" applyAlignment="1">
      <alignment vertical="center"/>
    </xf>
    <xf numFmtId="10" fontId="23" fillId="0" borderId="26" xfId="99" applyNumberFormat="1" applyFont="1" applyBorder="1" applyAlignment="1">
      <alignment vertical="center"/>
    </xf>
    <xf numFmtId="10" fontId="16" fillId="0" borderId="26" xfId="99" applyNumberFormat="1" applyFont="1" applyBorder="1" applyAlignment="1">
      <alignment horizontal="left" vertical="center"/>
    </xf>
    <xf numFmtId="0" fontId="18" fillId="0" borderId="7" xfId="99" applyFont="1" applyBorder="1" applyAlignment="1">
      <alignment horizontal="center" vertical="center"/>
    </xf>
    <xf numFmtId="0" fontId="18" fillId="0" borderId="48" xfId="99" applyFont="1" applyBorder="1" applyAlignment="1">
      <alignment horizontal="center" vertical="center"/>
    </xf>
    <xf numFmtId="41" fontId="21" fillId="0" borderId="23" xfId="98" applyFont="1" applyBorder="1" applyAlignment="1">
      <alignment vertical="center"/>
    </xf>
    <xf numFmtId="0" fontId="22" fillId="0" borderId="49" xfId="99" applyFont="1" applyBorder="1" applyAlignment="1">
      <alignment vertical="center"/>
    </xf>
    <xf numFmtId="0" fontId="23" fillId="0" borderId="50" xfId="99" applyFont="1" applyBorder="1" applyAlignment="1">
      <alignment vertical="center"/>
    </xf>
    <xf numFmtId="0" fontId="16" fillId="0" borderId="50" xfId="99" applyFont="1" applyBorder="1" applyAlignment="1">
      <alignment vertical="center"/>
    </xf>
    <xf numFmtId="0" fontId="16" fillId="0" borderId="51" xfId="99" applyFont="1" applyBorder="1" applyAlignment="1">
      <alignment vertical="center"/>
    </xf>
    <xf numFmtId="0" fontId="20" fillId="0" borderId="52" xfId="99" applyFont="1" applyBorder="1" applyAlignment="1">
      <alignment horizontal="center" vertical="center"/>
    </xf>
    <xf numFmtId="0" fontId="20" fillId="0" borderId="53" xfId="99" applyFont="1" applyBorder="1" applyAlignment="1">
      <alignment horizontal="center" vertical="center"/>
    </xf>
    <xf numFmtId="41" fontId="21" fillId="0" borderId="24" xfId="98" applyFont="1" applyBorder="1" applyAlignment="1">
      <alignment vertical="center"/>
    </xf>
    <xf numFmtId="0" fontId="22" fillId="0" borderId="54" xfId="99" applyFont="1" applyBorder="1" applyAlignment="1">
      <alignment vertical="center"/>
    </xf>
    <xf numFmtId="0" fontId="23" fillId="0" borderId="8" xfId="99" applyFont="1" applyBorder="1" applyAlignment="1">
      <alignment vertical="center"/>
    </xf>
    <xf numFmtId="0" fontId="16" fillId="0" borderId="8" xfId="99" applyFont="1" applyBorder="1" applyAlignment="1">
      <alignment vertical="center"/>
    </xf>
    <xf numFmtId="0" fontId="16" fillId="0" borderId="55" xfId="99" applyFont="1" applyBorder="1" applyAlignment="1">
      <alignment vertical="center"/>
    </xf>
    <xf numFmtId="0" fontId="20" fillId="0" borderId="39" xfId="99" applyFont="1" applyBorder="1" applyAlignment="1">
      <alignment horizontal="center" vertical="center"/>
    </xf>
    <xf numFmtId="10" fontId="22" fillId="0" borderId="40" xfId="99" applyNumberFormat="1" applyFont="1" applyBorder="1" applyAlignment="1">
      <alignment vertical="center"/>
    </xf>
    <xf numFmtId="10" fontId="16" fillId="0" borderId="41" xfId="99" applyNumberFormat="1" applyFont="1" applyBorder="1" applyAlignment="1">
      <alignment vertical="center"/>
    </xf>
    <xf numFmtId="0" fontId="20" fillId="0" borderId="36" xfId="101" applyFont="1" applyBorder="1" applyAlignment="1">
      <alignment horizontal="center" vertical="center"/>
    </xf>
    <xf numFmtId="10" fontId="54" fillId="0" borderId="26" xfId="99" applyNumberFormat="1" applyFont="1" applyBorder="1" applyAlignment="1">
      <alignment vertical="center"/>
    </xf>
    <xf numFmtId="10" fontId="16" fillId="0" borderId="26" xfId="99" applyNumberFormat="1" applyFont="1" applyBorder="1" applyAlignment="1">
      <alignment vertical="center"/>
    </xf>
    <xf numFmtId="0" fontId="20" fillId="0" borderId="61" xfId="99" applyFont="1" applyBorder="1" applyAlignment="1">
      <alignment horizontal="right" vertical="center"/>
    </xf>
    <xf numFmtId="0" fontId="16" fillId="0" borderId="82" xfId="99" applyFont="1" applyBorder="1" applyAlignment="1">
      <alignment vertical="center"/>
    </xf>
    <xf numFmtId="0" fontId="16" fillId="0" borderId="3" xfId="99" applyFont="1" applyBorder="1" applyAlignment="1">
      <alignment vertical="center"/>
    </xf>
    <xf numFmtId="0" fontId="18" fillId="0" borderId="3" xfId="99" applyFont="1" applyBorder="1" applyAlignment="1">
      <alignment horizontal="center" vertical="center"/>
    </xf>
    <xf numFmtId="41" fontId="21" fillId="0" borderId="25" xfId="98" applyFont="1" applyBorder="1" applyAlignment="1">
      <alignment vertical="center"/>
    </xf>
    <xf numFmtId="0" fontId="22" fillId="0" borderId="4" xfId="99" applyFont="1" applyBorder="1" applyAlignment="1">
      <alignment vertical="center"/>
    </xf>
    <xf numFmtId="0" fontId="1" fillId="0" borderId="3" xfId="99" applyBorder="1"/>
    <xf numFmtId="0" fontId="16" fillId="0" borderId="56" xfId="99" applyFont="1" applyBorder="1" applyAlignment="1">
      <alignment vertical="center"/>
    </xf>
    <xf numFmtId="10" fontId="22" fillId="0" borderId="54" xfId="99" applyNumberFormat="1" applyFont="1" applyBorder="1" applyAlignment="1">
      <alignment vertical="center"/>
    </xf>
    <xf numFmtId="10" fontId="23" fillId="0" borderId="8" xfId="99" applyNumberFormat="1" applyFont="1" applyBorder="1" applyAlignment="1">
      <alignment vertical="center"/>
    </xf>
    <xf numFmtId="10" fontId="16" fillId="0" borderId="8" xfId="99" applyNumberFormat="1" applyFont="1" applyBorder="1" applyAlignment="1">
      <alignment horizontal="left" vertical="center"/>
    </xf>
    <xf numFmtId="178" fontId="16" fillId="0" borderId="26" xfId="98" applyNumberFormat="1" applyFont="1" applyBorder="1" applyAlignment="1">
      <alignment vertical="center"/>
    </xf>
    <xf numFmtId="178" fontId="16" fillId="0" borderId="27" xfId="98" applyNumberFormat="1" applyFont="1" applyBorder="1" applyAlignment="1">
      <alignment vertical="center"/>
    </xf>
    <xf numFmtId="176" fontId="23" fillId="0" borderId="26" xfId="99" applyNumberFormat="1" applyFont="1" applyBorder="1" applyAlignment="1">
      <alignment vertical="center"/>
    </xf>
    <xf numFmtId="41" fontId="16" fillId="0" borderId="26" xfId="98" applyFont="1" applyBorder="1" applyAlignment="1">
      <alignment vertical="center"/>
    </xf>
    <xf numFmtId="0" fontId="20" fillId="0" borderId="27" xfId="99" applyFont="1" applyBorder="1" applyAlignment="1">
      <alignment vertical="center"/>
    </xf>
    <xf numFmtId="41" fontId="24" fillId="0" borderId="0" xfId="99" applyNumberFormat="1" applyFont="1" applyAlignment="1">
      <alignment vertical="center"/>
    </xf>
    <xf numFmtId="0" fontId="22" fillId="0" borderId="37" xfId="100" applyFont="1" applyBorder="1" applyAlignment="1">
      <alignment vertical="center"/>
    </xf>
    <xf numFmtId="0" fontId="23" fillId="0" borderId="26" xfId="100" applyFont="1" applyBorder="1" applyAlignment="1">
      <alignment vertical="center"/>
    </xf>
    <xf numFmtId="0" fontId="16" fillId="0" borderId="26" xfId="100" applyFont="1" applyBorder="1" applyAlignment="1">
      <alignment vertical="center"/>
    </xf>
    <xf numFmtId="177" fontId="24" fillId="0" borderId="0" xfId="100" applyNumberFormat="1" applyFont="1" applyAlignment="1">
      <alignment vertical="center"/>
    </xf>
    <xf numFmtId="0" fontId="1" fillId="0" borderId="0" xfId="100" applyAlignment="1">
      <alignment vertical="center"/>
    </xf>
    <xf numFmtId="0" fontId="1" fillId="0" borderId="0" xfId="100"/>
    <xf numFmtId="177" fontId="24" fillId="0" borderId="0" xfId="99" applyNumberFormat="1" applyFont="1" applyAlignment="1">
      <alignment vertical="center"/>
    </xf>
    <xf numFmtId="41" fontId="21" fillId="0" borderId="57" xfId="99" applyNumberFormat="1" applyFont="1" applyBorder="1" applyAlignment="1">
      <alignment vertical="center"/>
    </xf>
    <xf numFmtId="0" fontId="22" fillId="0" borderId="58" xfId="99" applyFont="1" applyBorder="1" applyAlignment="1">
      <alignment vertical="center"/>
    </xf>
    <xf numFmtId="0" fontId="23" fillId="0" borderId="59" xfId="99" applyFont="1" applyBorder="1" applyAlignment="1">
      <alignment vertical="center"/>
    </xf>
    <xf numFmtId="0" fontId="16" fillId="0" borderId="59" xfId="99" applyFont="1" applyBorder="1" applyAlignment="1">
      <alignment vertical="center"/>
    </xf>
    <xf numFmtId="0" fontId="16" fillId="0" borderId="60" xfId="99" applyFont="1" applyBorder="1" applyAlignment="1">
      <alignment vertical="center"/>
    </xf>
    <xf numFmtId="0" fontId="25" fillId="0" borderId="0" xfId="99" applyFont="1" applyAlignment="1">
      <alignment vertical="center"/>
    </xf>
    <xf numFmtId="0" fontId="25" fillId="0" borderId="0" xfId="99" applyFont="1"/>
    <xf numFmtId="0" fontId="56" fillId="0" borderId="0" xfId="104"/>
    <xf numFmtId="182" fontId="56" fillId="4" borderId="1" xfId="104" applyNumberFormat="1" applyFill="1" applyBorder="1" applyAlignment="1">
      <alignment horizontal="center" vertical="center"/>
    </xf>
    <xf numFmtId="182" fontId="56" fillId="0" borderId="4" xfId="104" applyNumberFormat="1" applyBorder="1" applyAlignment="1">
      <alignment horizontal="center" vertical="center"/>
    </xf>
    <xf numFmtId="182" fontId="56" fillId="0" borderId="87" xfId="104" applyNumberFormat="1" applyBorder="1" applyAlignment="1">
      <alignment vertical="center"/>
    </xf>
    <xf numFmtId="182" fontId="56" fillId="0" borderId="4" xfId="104" applyNumberFormat="1" applyBorder="1" applyAlignment="1">
      <alignment vertical="center"/>
    </xf>
    <xf numFmtId="183" fontId="56" fillId="0" borderId="4" xfId="104" applyNumberFormat="1" applyBorder="1" applyAlignment="1">
      <alignment vertical="center"/>
    </xf>
    <xf numFmtId="182" fontId="56" fillId="0" borderId="56" xfId="104" applyNumberFormat="1" applyBorder="1" applyAlignment="1">
      <alignment vertical="center" wrapText="1"/>
    </xf>
    <xf numFmtId="0" fontId="58" fillId="0" borderId="4" xfId="104" applyFont="1" applyBorder="1" applyAlignment="1">
      <alignment vertical="center"/>
    </xf>
    <xf numFmtId="0" fontId="56" fillId="5" borderId="4" xfId="104" applyFill="1" applyBorder="1" applyAlignment="1">
      <alignment vertical="center"/>
    </xf>
    <xf numFmtId="0" fontId="56" fillId="6" borderId="4" xfId="104" applyFill="1" applyBorder="1" applyAlignment="1">
      <alignment vertical="center"/>
    </xf>
    <xf numFmtId="0" fontId="57" fillId="0" borderId="0" xfId="104" applyFont="1" applyAlignment="1">
      <alignment vertical="center"/>
    </xf>
    <xf numFmtId="182" fontId="56" fillId="0" borderId="87" xfId="104" applyNumberFormat="1" applyBorder="1" applyAlignment="1">
      <alignment horizontal="center" vertical="center"/>
    </xf>
    <xf numFmtId="182" fontId="56" fillId="0" borderId="56" xfId="104" applyNumberFormat="1" applyBorder="1" applyAlignment="1">
      <alignment horizontal="center" vertical="center" wrapText="1"/>
    </xf>
    <xf numFmtId="182" fontId="56" fillId="0" borderId="85" xfId="104" applyNumberFormat="1" applyBorder="1" applyAlignment="1">
      <alignment horizontal="center" vertical="center"/>
    </xf>
    <xf numFmtId="182" fontId="56" fillId="0" borderId="1" xfId="104" applyNumberFormat="1" applyBorder="1" applyAlignment="1">
      <alignment horizontal="center" vertical="center"/>
    </xf>
    <xf numFmtId="182" fontId="56" fillId="0" borderId="86" xfId="104" applyNumberFormat="1" applyBorder="1" applyAlignment="1">
      <alignment horizontal="center" vertical="center" wrapText="1"/>
    </xf>
    <xf numFmtId="182" fontId="56" fillId="4" borderId="88" xfId="104" applyNumberFormat="1" applyFill="1" applyBorder="1" applyAlignment="1">
      <alignment horizontal="center" vertical="center"/>
    </xf>
    <xf numFmtId="182" fontId="56" fillId="4" borderId="89" xfId="104" applyNumberFormat="1" applyFill="1" applyBorder="1" applyAlignment="1">
      <alignment horizontal="center" vertical="center"/>
    </xf>
    <xf numFmtId="182" fontId="56" fillId="4" borderId="90" xfId="104" applyNumberFormat="1" applyFill="1" applyBorder="1" applyAlignment="1">
      <alignment horizontal="center" vertical="center" wrapText="1"/>
    </xf>
    <xf numFmtId="182" fontId="56" fillId="0" borderId="85" xfId="104" applyNumberFormat="1" applyBorder="1" applyAlignment="1">
      <alignment vertical="center"/>
    </xf>
    <xf numFmtId="182" fontId="56" fillId="0" borderId="1" xfId="104" applyNumberFormat="1" applyBorder="1" applyAlignment="1">
      <alignment vertical="center"/>
    </xf>
    <xf numFmtId="183" fontId="56" fillId="0" borderId="1" xfId="104" applyNumberFormat="1" applyBorder="1" applyAlignment="1">
      <alignment vertical="center"/>
    </xf>
    <xf numFmtId="182" fontId="56" fillId="0" borderId="86" xfId="104" applyNumberFormat="1" applyBorder="1" applyAlignment="1">
      <alignment vertical="center" wrapText="1"/>
    </xf>
    <xf numFmtId="184" fontId="56" fillId="0" borderId="4" xfId="104" applyNumberFormat="1" applyBorder="1" applyAlignment="1">
      <alignment vertical="center"/>
    </xf>
    <xf numFmtId="184" fontId="56" fillId="0" borderId="1" xfId="104" applyNumberFormat="1" applyBorder="1" applyAlignment="1">
      <alignment vertical="center"/>
    </xf>
    <xf numFmtId="182" fontId="56" fillId="4" borderId="86" xfId="104" applyNumberFormat="1" applyFill="1" applyBorder="1" applyAlignment="1">
      <alignment horizontal="center" vertical="center"/>
    </xf>
    <xf numFmtId="182" fontId="56" fillId="4" borderId="89" xfId="104" applyNumberFormat="1" applyFill="1" applyBorder="1" applyAlignment="1">
      <alignment horizontal="center" vertical="center" wrapText="1"/>
    </xf>
    <xf numFmtId="182" fontId="56" fillId="4" borderId="90" xfId="104" applyNumberFormat="1" applyFill="1" applyBorder="1" applyAlignment="1">
      <alignment horizontal="center" vertical="center"/>
    </xf>
    <xf numFmtId="182" fontId="56" fillId="0" borderId="4" xfId="104" applyNumberFormat="1" applyBorder="1" applyAlignment="1">
      <alignment vertical="center" wrapText="1"/>
    </xf>
    <xf numFmtId="182" fontId="56" fillId="0" borderId="56" xfId="104" applyNumberFormat="1" applyBorder="1" applyAlignment="1">
      <alignment vertical="center"/>
    </xf>
    <xf numFmtId="182" fontId="56" fillId="0" borderId="1" xfId="104" applyNumberFormat="1" applyBorder="1" applyAlignment="1">
      <alignment vertical="center" wrapText="1"/>
    </xf>
    <xf numFmtId="182" fontId="56" fillId="0" borderId="86" xfId="104" applyNumberFormat="1" applyBorder="1" applyAlignment="1">
      <alignment vertical="center"/>
    </xf>
    <xf numFmtId="0" fontId="56" fillId="0" borderId="4" xfId="104" applyBorder="1" applyAlignment="1">
      <alignment vertical="center"/>
    </xf>
    <xf numFmtId="0" fontId="56" fillId="0" borderId="0" xfId="104"/>
    <xf numFmtId="185" fontId="56" fillId="0" borderId="0" xfId="104" applyNumberFormat="1"/>
    <xf numFmtId="182" fontId="56" fillId="0" borderId="91" xfId="104" applyNumberFormat="1" applyBorder="1" applyAlignment="1">
      <alignment vertical="center"/>
    </xf>
    <xf numFmtId="182" fontId="56" fillId="0" borderId="92" xfId="104" applyNumberFormat="1" applyBorder="1" applyAlignment="1">
      <alignment vertical="center"/>
    </xf>
    <xf numFmtId="184" fontId="56" fillId="0" borderId="92" xfId="104" applyNumberFormat="1" applyBorder="1" applyAlignment="1">
      <alignment vertical="center"/>
    </xf>
    <xf numFmtId="183" fontId="56" fillId="0" borderId="92" xfId="104" applyNumberFormat="1" applyBorder="1" applyAlignment="1">
      <alignment vertical="center"/>
    </xf>
    <xf numFmtId="182" fontId="56" fillId="0" borderId="93" xfId="104" applyNumberFormat="1" applyBorder="1" applyAlignment="1">
      <alignment vertical="center" wrapText="1"/>
    </xf>
    <xf numFmtId="0" fontId="56" fillId="0" borderId="4" xfId="104" applyNumberFormat="1" applyBorder="1" applyAlignment="1">
      <alignment vertical="center"/>
    </xf>
    <xf numFmtId="0" fontId="59" fillId="0" borderId="0" xfId="105">
      <alignment vertical="center"/>
    </xf>
    <xf numFmtId="0" fontId="59" fillId="0" borderId="0" xfId="105" applyBorder="1">
      <alignment vertical="center"/>
    </xf>
    <xf numFmtId="0" fontId="59" fillId="7" borderId="0" xfId="105" applyFill="1">
      <alignment vertical="center"/>
    </xf>
    <xf numFmtId="0" fontId="59" fillId="7" borderId="0" xfId="105" applyFill="1" applyBorder="1">
      <alignment vertical="center"/>
    </xf>
    <xf numFmtId="0" fontId="20" fillId="0" borderId="0" xfId="105" applyFont="1" applyFill="1" applyBorder="1">
      <alignment vertical="center"/>
    </xf>
    <xf numFmtId="186" fontId="20" fillId="0" borderId="0" xfId="105" applyNumberFormat="1" applyFont="1" applyFill="1" applyBorder="1">
      <alignment vertical="center"/>
    </xf>
    <xf numFmtId="187" fontId="20" fillId="0" borderId="0" xfId="105" applyNumberFormat="1" applyFont="1" applyFill="1" applyBorder="1">
      <alignment vertical="center"/>
    </xf>
    <xf numFmtId="0" fontId="60" fillId="0" borderId="94" xfId="105" applyFont="1" applyBorder="1">
      <alignment vertical="center"/>
    </xf>
    <xf numFmtId="0" fontId="60" fillId="0" borderId="95" xfId="105" applyFont="1" applyBorder="1">
      <alignment vertical="center"/>
    </xf>
    <xf numFmtId="0" fontId="60" fillId="0" borderId="96" xfId="105" applyFont="1" applyBorder="1">
      <alignment vertical="center"/>
    </xf>
    <xf numFmtId="0" fontId="60" fillId="0" borderId="97" xfId="105" applyFont="1" applyBorder="1">
      <alignment vertical="center"/>
    </xf>
    <xf numFmtId="0" fontId="60" fillId="0" borderId="0" xfId="105" applyFont="1" applyBorder="1">
      <alignment vertical="center"/>
    </xf>
    <xf numFmtId="0" fontId="60" fillId="0" borderId="98" xfId="105" applyFont="1" applyBorder="1">
      <alignment vertical="center"/>
    </xf>
    <xf numFmtId="0" fontId="63" fillId="0" borderId="99" xfId="105" applyFont="1" applyBorder="1">
      <alignment vertical="center"/>
    </xf>
    <xf numFmtId="0" fontId="63" fillId="0" borderId="7" xfId="105" applyFont="1" applyBorder="1">
      <alignment vertical="center"/>
    </xf>
    <xf numFmtId="0" fontId="63" fillId="0" borderId="101" xfId="105" applyFont="1" applyBorder="1">
      <alignment vertical="center"/>
    </xf>
    <xf numFmtId="0" fontId="63" fillId="0" borderId="102" xfId="105" applyFont="1" applyBorder="1">
      <alignment vertical="center"/>
    </xf>
    <xf numFmtId="0" fontId="63" fillId="0" borderId="35" xfId="105" applyFont="1" applyBorder="1">
      <alignment vertical="center"/>
    </xf>
    <xf numFmtId="0" fontId="63" fillId="0" borderId="104" xfId="105" applyFont="1" applyBorder="1">
      <alignment vertical="center"/>
    </xf>
    <xf numFmtId="41" fontId="63" fillId="0" borderId="35" xfId="105" applyNumberFormat="1" applyFont="1" applyFill="1" applyBorder="1">
      <alignment vertical="center"/>
    </xf>
    <xf numFmtId="0" fontId="63" fillId="0" borderId="52" xfId="105" applyFont="1" applyBorder="1">
      <alignment vertical="center"/>
    </xf>
    <xf numFmtId="186" fontId="63" fillId="0" borderId="35" xfId="105" applyNumberFormat="1" applyFont="1" applyFill="1" applyBorder="1">
      <alignment vertical="center"/>
    </xf>
    <xf numFmtId="187" fontId="63" fillId="0" borderId="35" xfId="105" applyNumberFormat="1" applyFont="1" applyFill="1" applyBorder="1">
      <alignment vertical="center"/>
    </xf>
    <xf numFmtId="0" fontId="63" fillId="0" borderId="104" xfId="105" applyFont="1" applyFill="1" applyBorder="1">
      <alignment vertical="center"/>
    </xf>
    <xf numFmtId="0" fontId="59" fillId="0" borderId="0" xfId="105" applyFill="1">
      <alignment vertical="center"/>
    </xf>
    <xf numFmtId="186" fontId="63" fillId="0" borderId="35" xfId="105" applyNumberFormat="1" applyFont="1" applyBorder="1">
      <alignment vertical="center"/>
    </xf>
    <xf numFmtId="187" fontId="63" fillId="8" borderId="35" xfId="105" applyNumberFormat="1" applyFont="1" applyFill="1" applyBorder="1">
      <alignment vertical="center"/>
    </xf>
    <xf numFmtId="0" fontId="65" fillId="0" borderId="7" xfId="105" applyFont="1" applyBorder="1" applyAlignment="1">
      <alignment horizontal="center" vertical="center"/>
    </xf>
    <xf numFmtId="189" fontId="59" fillId="0" borderId="0" xfId="105" applyNumberFormat="1">
      <alignment vertical="center"/>
    </xf>
    <xf numFmtId="0" fontId="65" fillId="0" borderId="35" xfId="105" applyFont="1" applyBorder="1" applyAlignment="1">
      <alignment horizontal="center" vertical="center" wrapText="1"/>
    </xf>
    <xf numFmtId="0" fontId="65" fillId="0" borderId="35" xfId="105" applyFont="1" applyBorder="1" applyAlignment="1">
      <alignment horizontal="center" vertical="center"/>
    </xf>
    <xf numFmtId="0" fontId="63" fillId="0" borderId="107" xfId="105" applyFont="1" applyFill="1" applyBorder="1">
      <alignment vertical="center"/>
    </xf>
    <xf numFmtId="0" fontId="66" fillId="0" borderId="7" xfId="105" applyFont="1" applyBorder="1">
      <alignment vertical="center"/>
    </xf>
    <xf numFmtId="41" fontId="63" fillId="0" borderId="52" xfId="105" applyNumberFormat="1" applyFont="1" applyFill="1" applyBorder="1">
      <alignment vertical="center"/>
    </xf>
    <xf numFmtId="0" fontId="63" fillId="0" borderId="52" xfId="105" applyFont="1" applyFill="1" applyBorder="1">
      <alignment vertical="center"/>
    </xf>
    <xf numFmtId="186" fontId="63" fillId="0" borderId="52" xfId="105" applyNumberFormat="1" applyFont="1" applyFill="1" applyBorder="1">
      <alignment vertical="center"/>
    </xf>
    <xf numFmtId="187" fontId="63" fillId="0" borderId="52" xfId="105" applyNumberFormat="1" applyFont="1" applyFill="1" applyBorder="1">
      <alignment vertical="center"/>
    </xf>
    <xf numFmtId="0" fontId="63" fillId="0" borderId="107" xfId="105" applyFont="1" applyBorder="1">
      <alignment vertical="center"/>
    </xf>
    <xf numFmtId="43" fontId="63" fillId="0" borderId="35" xfId="105" applyNumberFormat="1" applyFont="1" applyBorder="1">
      <alignment vertical="center"/>
    </xf>
    <xf numFmtId="0" fontId="63" fillId="8" borderId="104" xfId="105" applyFont="1" applyFill="1" applyBorder="1">
      <alignment vertical="center"/>
    </xf>
    <xf numFmtId="0" fontId="59" fillId="9" borderId="0" xfId="105" applyFill="1">
      <alignment vertical="center"/>
    </xf>
    <xf numFmtId="190" fontId="56" fillId="0" borderId="4" xfId="104" applyNumberFormat="1" applyBorder="1" applyAlignment="1">
      <alignment vertical="center"/>
    </xf>
    <xf numFmtId="187" fontId="56" fillId="0" borderId="1" xfId="104" applyNumberFormat="1" applyBorder="1" applyAlignment="1">
      <alignment horizontal="center" vertical="center"/>
    </xf>
    <xf numFmtId="191" fontId="56" fillId="0" borderId="4" xfId="104" applyNumberFormat="1" applyBorder="1" applyAlignment="1">
      <alignment vertical="center"/>
    </xf>
    <xf numFmtId="191" fontId="56" fillId="0" borderId="4" xfId="104" applyNumberFormat="1" applyBorder="1" applyAlignment="1">
      <alignment horizontal="center" vertical="center"/>
    </xf>
    <xf numFmtId="191" fontId="56" fillId="0" borderId="0" xfId="104" applyNumberFormat="1"/>
    <xf numFmtId="183" fontId="56" fillId="0" borderId="4" xfId="104" applyNumberFormat="1" applyBorder="1" applyAlignment="1">
      <alignment horizontal="right" vertical="center"/>
    </xf>
    <xf numFmtId="191" fontId="56" fillId="0" borderId="4" xfId="104" applyNumberFormat="1" applyBorder="1" applyAlignment="1">
      <alignment horizontal="right" vertical="center"/>
    </xf>
    <xf numFmtId="182" fontId="69" fillId="0" borderId="87" xfId="104" applyNumberFormat="1" applyFont="1" applyBorder="1" applyAlignment="1">
      <alignment vertical="center" wrapText="1"/>
    </xf>
    <xf numFmtId="182" fontId="69" fillId="0" borderId="87" xfId="104" applyNumberFormat="1" applyFont="1" applyBorder="1" applyAlignment="1">
      <alignment vertical="center"/>
    </xf>
    <xf numFmtId="182" fontId="69" fillId="0" borderId="87" xfId="10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8" fillId="0" borderId="80" xfId="99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6" fillId="0" borderId="75" xfId="99" applyFont="1" applyBorder="1" applyAlignment="1">
      <alignment horizontal="center" vertical="center"/>
    </xf>
    <xf numFmtId="0" fontId="16" fillId="0" borderId="68" xfId="99" applyFont="1" applyBorder="1" applyAlignment="1">
      <alignment horizontal="center" vertical="center"/>
    </xf>
    <xf numFmtId="0" fontId="16" fillId="0" borderId="67" xfId="99" applyFont="1" applyBorder="1" applyAlignment="1">
      <alignment horizontal="center" vertical="center"/>
    </xf>
    <xf numFmtId="0" fontId="16" fillId="0" borderId="69" xfId="99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5" fillId="0" borderId="0" xfId="99" applyFont="1" applyAlignment="1">
      <alignment horizontal="center" vertical="center"/>
    </xf>
    <xf numFmtId="0" fontId="18" fillId="0" borderId="5" xfId="99" applyFont="1" applyBorder="1" applyAlignment="1">
      <alignment vertical="center"/>
    </xf>
    <xf numFmtId="0" fontId="1" fillId="0" borderId="5" xfId="99" applyBorder="1" applyAlignment="1">
      <alignment vertical="center"/>
    </xf>
    <xf numFmtId="0" fontId="19" fillId="0" borderId="76" xfId="99" applyFont="1" applyBorder="1" applyAlignment="1">
      <alignment horizontal="center" vertical="center"/>
    </xf>
    <xf numFmtId="0" fontId="19" fillId="0" borderId="77" xfId="99" applyFont="1" applyBorder="1" applyAlignment="1">
      <alignment horizontal="center" vertical="center"/>
    </xf>
    <xf numFmtId="0" fontId="19" fillId="0" borderId="78" xfId="99" applyFont="1" applyBorder="1" applyAlignment="1">
      <alignment horizontal="center" vertical="center"/>
    </xf>
    <xf numFmtId="0" fontId="19" fillId="0" borderId="62" xfId="99" applyFont="1" applyBorder="1" applyAlignment="1">
      <alignment horizontal="center" vertical="center"/>
    </xf>
    <xf numFmtId="0" fontId="19" fillId="0" borderId="79" xfId="99" applyFont="1" applyBorder="1" applyAlignment="1">
      <alignment horizontal="center" vertical="center"/>
    </xf>
    <xf numFmtId="0" fontId="19" fillId="0" borderId="63" xfId="99" applyFont="1" applyBorder="1" applyAlignment="1">
      <alignment horizontal="center" vertical="center"/>
    </xf>
    <xf numFmtId="0" fontId="16" fillId="0" borderId="73" xfId="99" applyFont="1" applyBorder="1" applyAlignment="1">
      <alignment horizontal="left" vertical="center" indent="1"/>
    </xf>
    <xf numFmtId="0" fontId="16" fillId="0" borderId="35" xfId="99" applyFont="1" applyBorder="1" applyAlignment="1">
      <alignment horizontal="left" vertical="center" indent="1"/>
    </xf>
    <xf numFmtId="0" fontId="16" fillId="0" borderId="36" xfId="99" applyFont="1" applyBorder="1" applyAlignment="1">
      <alignment horizontal="left" vertical="center" indent="1"/>
    </xf>
    <xf numFmtId="0" fontId="16" fillId="0" borderId="70" xfId="99" applyFont="1" applyBorder="1" applyAlignment="1">
      <alignment horizontal="left" vertical="center" indent="1"/>
    </xf>
    <xf numFmtId="0" fontId="16" fillId="0" borderId="71" xfId="99" applyFont="1" applyBorder="1" applyAlignment="1">
      <alignment horizontal="left" vertical="center" indent="1"/>
    </xf>
    <xf numFmtId="0" fontId="16" fillId="0" borderId="72" xfId="99" applyFont="1" applyBorder="1" applyAlignment="1">
      <alignment horizontal="left" vertical="center" indent="1"/>
    </xf>
    <xf numFmtId="0" fontId="16" fillId="0" borderId="74" xfId="99" applyFont="1" applyBorder="1" applyAlignment="1">
      <alignment horizontal="left" vertical="center" indent="1"/>
    </xf>
    <xf numFmtId="0" fontId="16" fillId="0" borderId="52" xfId="99" applyFont="1" applyBorder="1" applyAlignment="1">
      <alignment horizontal="left" vertical="center" indent="1"/>
    </xf>
    <xf numFmtId="0" fontId="16" fillId="0" borderId="53" xfId="99" applyFont="1" applyBorder="1" applyAlignment="1">
      <alignment horizontal="left" vertical="center" indent="1"/>
    </xf>
    <xf numFmtId="0" fontId="16" fillId="0" borderId="73" xfId="100" applyFont="1" applyBorder="1" applyAlignment="1">
      <alignment horizontal="left" vertical="center" indent="1"/>
    </xf>
    <xf numFmtId="0" fontId="16" fillId="0" borderId="35" xfId="100" applyFont="1" applyBorder="1" applyAlignment="1">
      <alignment horizontal="left" vertical="center" indent="1"/>
    </xf>
    <xf numFmtId="0" fontId="16" fillId="0" borderId="36" xfId="100" applyFont="1" applyBorder="1" applyAlignment="1">
      <alignment horizontal="left" vertical="center" indent="1"/>
    </xf>
    <xf numFmtId="182" fontId="56" fillId="4" borderId="9" xfId="104" applyNumberFormat="1" applyFill="1" applyBorder="1" applyAlignment="1">
      <alignment horizontal="center" vertical="center"/>
    </xf>
    <xf numFmtId="182" fontId="56" fillId="4" borderId="84" xfId="104" applyNumberFormat="1" applyFill="1" applyBorder="1" applyAlignment="1">
      <alignment horizontal="center" vertical="center" wrapText="1"/>
    </xf>
    <xf numFmtId="182" fontId="56" fillId="4" borderId="86" xfId="104" applyNumberFormat="1" applyFill="1" applyBorder="1" applyAlignment="1">
      <alignment horizontal="center" vertical="center" wrapText="1"/>
    </xf>
    <xf numFmtId="182" fontId="56" fillId="4" borderId="83" xfId="104" applyNumberFormat="1" applyFill="1" applyBorder="1" applyAlignment="1">
      <alignment horizontal="center" vertical="center"/>
    </xf>
    <xf numFmtId="182" fontId="56" fillId="4" borderId="85" xfId="104" applyNumberFormat="1" applyFill="1" applyBorder="1" applyAlignment="1">
      <alignment horizontal="center" vertical="center"/>
    </xf>
    <xf numFmtId="182" fontId="56" fillId="4" borderId="1" xfId="104" applyNumberFormat="1" applyFill="1" applyBorder="1" applyAlignment="1">
      <alignment horizontal="center" vertical="center"/>
    </xf>
    <xf numFmtId="188" fontId="63" fillId="0" borderId="36" xfId="105" applyNumberFormat="1" applyFont="1" applyFill="1" applyBorder="1" applyAlignment="1">
      <alignment horizontal="center" vertical="center"/>
    </xf>
    <xf numFmtId="188" fontId="63" fillId="0" borderId="26" xfId="105" applyNumberFormat="1" applyFont="1" applyFill="1" applyBorder="1" applyAlignment="1">
      <alignment horizontal="center" vertical="center"/>
    </xf>
    <xf numFmtId="188" fontId="63" fillId="0" borderId="103" xfId="105" applyNumberFormat="1" applyFont="1" applyFill="1" applyBorder="1" applyAlignment="1">
      <alignment horizontal="center" vertical="center"/>
    </xf>
    <xf numFmtId="0" fontId="68" fillId="0" borderId="0" xfId="105" applyFont="1">
      <alignment vertical="center"/>
    </xf>
    <xf numFmtId="0" fontId="65" fillId="0" borderId="106" xfId="105" applyFont="1" applyBorder="1" applyAlignment="1">
      <alignment horizontal="center" vertical="center"/>
    </xf>
    <xf numFmtId="0" fontId="65" fillId="0" borderId="104" xfId="105" applyFont="1" applyBorder="1" applyAlignment="1">
      <alignment horizontal="center" vertical="center"/>
    </xf>
    <xf numFmtId="0" fontId="65" fillId="0" borderId="101" xfId="105" applyFont="1" applyBorder="1" applyAlignment="1">
      <alignment horizontal="center" vertical="center"/>
    </xf>
    <xf numFmtId="0" fontId="65" fillId="0" borderId="43" xfId="105" applyFont="1" applyBorder="1" applyAlignment="1">
      <alignment horizontal="center" vertical="center"/>
    </xf>
    <xf numFmtId="0" fontId="65" fillId="0" borderId="35" xfId="105" applyFont="1" applyBorder="1" applyAlignment="1">
      <alignment horizontal="center" vertical="center"/>
    </xf>
    <xf numFmtId="0" fontId="65" fillId="0" borderId="105" xfId="105" applyFont="1" applyBorder="1" applyAlignment="1">
      <alignment horizontal="center" vertical="center"/>
    </xf>
    <xf numFmtId="0" fontId="65" fillId="0" borderId="102" xfId="105" applyFont="1" applyBorder="1" applyAlignment="1">
      <alignment horizontal="center" vertical="center"/>
    </xf>
    <xf numFmtId="0" fontId="65" fillId="0" borderId="99" xfId="105" applyFont="1" applyBorder="1" applyAlignment="1">
      <alignment horizontal="center" vertical="center"/>
    </xf>
    <xf numFmtId="0" fontId="65" fillId="0" borderId="36" xfId="105" applyFont="1" applyBorder="1" applyAlignment="1">
      <alignment horizontal="center" vertical="center"/>
    </xf>
    <xf numFmtId="0" fontId="65" fillId="0" borderId="26" xfId="105" applyFont="1" applyBorder="1" applyAlignment="1">
      <alignment horizontal="center" vertical="center"/>
    </xf>
    <xf numFmtId="0" fontId="65" fillId="0" borderId="103" xfId="105" applyFont="1" applyBorder="1" applyAlignment="1">
      <alignment horizontal="center" vertical="center"/>
    </xf>
    <xf numFmtId="0" fontId="65" fillId="0" borderId="48" xfId="105" applyFont="1" applyBorder="1" applyAlignment="1">
      <alignment horizontal="center" vertical="center"/>
    </xf>
    <xf numFmtId="0" fontId="65" fillId="0" borderId="50" xfId="105" applyFont="1" applyBorder="1" applyAlignment="1">
      <alignment horizontal="center" vertical="center"/>
    </xf>
    <xf numFmtId="0" fontId="65" fillId="0" borderId="100" xfId="105" applyFont="1" applyBorder="1" applyAlignment="1">
      <alignment horizontal="center" vertical="center"/>
    </xf>
    <xf numFmtId="188" fontId="63" fillId="0" borderId="48" xfId="105" applyNumberFormat="1" applyFont="1" applyBorder="1" applyAlignment="1">
      <alignment horizontal="center" vertical="center"/>
    </xf>
    <xf numFmtId="188" fontId="63" fillId="0" borderId="50" xfId="105" applyNumberFormat="1" applyFont="1" applyBorder="1" applyAlignment="1">
      <alignment horizontal="center" vertical="center"/>
    </xf>
    <xf numFmtId="188" fontId="63" fillId="0" borderId="100" xfId="105" applyNumberFormat="1" applyFont="1" applyBorder="1" applyAlignment="1">
      <alignment horizontal="center" vertical="center"/>
    </xf>
    <xf numFmtId="0" fontId="60" fillId="0" borderId="0" xfId="105" applyFont="1" applyBorder="1" applyAlignment="1">
      <alignment horizontal="center" vertical="top" wrapText="1"/>
    </xf>
    <xf numFmtId="0" fontId="60" fillId="0" borderId="95" xfId="105" applyFont="1" applyBorder="1" applyAlignment="1">
      <alignment horizontal="center" vertical="top" wrapText="1"/>
    </xf>
    <xf numFmtId="182" fontId="56" fillId="4" borderId="84" xfId="104" applyNumberFormat="1" applyFill="1" applyBorder="1" applyAlignment="1">
      <alignment horizontal="center" vertical="center"/>
    </xf>
  </cellXfs>
  <cellStyles count="106">
    <cellStyle name="&quot;" xfId="1"/>
    <cellStyle name="??&amp;O?&amp;H?_x0008_??_x0007__x0001__x0001_" xfId="2"/>
    <cellStyle name="?W?_laroux" xfId="3"/>
    <cellStyle name="_경늬선_일위대가" xfId="4"/>
    <cellStyle name="_경의선_일위대가(060203)" xfId="5"/>
    <cellStyle name="_능허대어린이공원조성공사-화장실-공원등 전기내역서" xfId="6"/>
    <cellStyle name="_수량산출집계(옥외간선포함)" xfId="7"/>
    <cellStyle name="_일위대가" xfId="8"/>
    <cellStyle name="_전기공사일위대가(복사용)" xfId="9"/>
    <cellStyle name="_전기공사일위대가-060501" xfId="10"/>
    <cellStyle name="_전기공사일위대가-060509" xfId="11"/>
    <cellStyle name="’E‰Y [0.00]_laroux" xfId="12"/>
    <cellStyle name="’E‰Y_laroux" xfId="13"/>
    <cellStyle name="¤@?e_TEST-1 " xfId="14"/>
    <cellStyle name="A¨­￠￢￠O [0]_AO¨uRCN¡¾U " xfId="15"/>
    <cellStyle name="A¨­￠￢￠O_AO¨uRCN¡¾U " xfId="16"/>
    <cellStyle name="AeE­ [0]_A¾CO½A¼³ " xfId="17"/>
    <cellStyle name="AeE­_A¾CO½A¼³ " xfId="18"/>
    <cellStyle name="AeE¡ⓒ [0]_AO¨uRCN¡¾U " xfId="19"/>
    <cellStyle name="AeE¡ⓒ_AO¨uRCN¡¾U " xfId="20"/>
    <cellStyle name="ALIGNMENT" xfId="21"/>
    <cellStyle name="AÞ¸¶ [0]_A¾CO½A¼³ " xfId="22"/>
    <cellStyle name="AÞ¸¶_A¾CO½A¼³ " xfId="23"/>
    <cellStyle name="C¡IA¨ª_AO¨uRCN¡¾U " xfId="24"/>
    <cellStyle name="C￥AØ_≫c¾÷ºIº° AN°e " xfId="25"/>
    <cellStyle name="Calc Currency (0)" xfId="26"/>
    <cellStyle name="category" xfId="27"/>
    <cellStyle name="CIAIÆU¸μAⓒ" xfId="28"/>
    <cellStyle name="Comma [0]" xfId="29"/>
    <cellStyle name="comma zerodec" xfId="30"/>
    <cellStyle name="Comma_ SG&amp;A Bridge " xfId="31"/>
    <cellStyle name="Comma0" xfId="32"/>
    <cellStyle name="Curren?_x0012_퐀_x0017_?" xfId="33"/>
    <cellStyle name="Currency [0]" xfId="34"/>
    <cellStyle name="Currency_ SG&amp;A Bridge " xfId="35"/>
    <cellStyle name="Currency0" xfId="36"/>
    <cellStyle name="Currency1" xfId="37"/>
    <cellStyle name="Date" xfId="38"/>
    <cellStyle name="Dezimal [0]_laroux" xfId="39"/>
    <cellStyle name="Dezimal_laroux" xfId="40"/>
    <cellStyle name="Dollar (zero dec)" xfId="41"/>
    <cellStyle name="Fixed" xfId="42"/>
    <cellStyle name="Grey" xfId="43"/>
    <cellStyle name="HEADER" xfId="44"/>
    <cellStyle name="Header1" xfId="45"/>
    <cellStyle name="Header2" xfId="46"/>
    <cellStyle name="Heading 1" xfId="47"/>
    <cellStyle name="Heading 2" xfId="48"/>
    <cellStyle name="Hyperlink_NEGS" xfId="49"/>
    <cellStyle name="Input [yellow]" xfId="50"/>
    <cellStyle name="Milliers [0]_Arabian Spec" xfId="51"/>
    <cellStyle name="Milliers_Arabian Spec" xfId="52"/>
    <cellStyle name="Model" xfId="53"/>
    <cellStyle name="Mon?aire [0]_Arabian Spec" xfId="54"/>
    <cellStyle name="Mon?aire_Arabian Spec" xfId="55"/>
    <cellStyle name="Normal - Style1" xfId="56"/>
    <cellStyle name="Normal - 유형1" xfId="57"/>
    <cellStyle name="Normal_ SG&amp;A Bridge " xfId="58"/>
    <cellStyle name="Œ…?æ맖?e [0.00]_laroux" xfId="59"/>
    <cellStyle name="Œ…?æ맖?e_laroux" xfId="60"/>
    <cellStyle name="Percent [2]" xfId="61"/>
    <cellStyle name="Percent_laroux" xfId="62"/>
    <cellStyle name="Standard_laroux" xfId="63"/>
    <cellStyle name="subhead" xfId="64"/>
    <cellStyle name="Total" xfId="65"/>
    <cellStyle name="W?rung [0]_laroux" xfId="66"/>
    <cellStyle name="W?rung_laroux" xfId="67"/>
    <cellStyle name="μU¿¡ ¿A´A CIAIÆU¸μAⓒ" xfId="68"/>
    <cellStyle name="고정소숫점" xfId="69"/>
    <cellStyle name="고정출력1" xfId="70"/>
    <cellStyle name="고정출력2" xfId="71"/>
    <cellStyle name="날짜" xfId="72"/>
    <cellStyle name="내역서" xfId="73"/>
    <cellStyle name="달러" xfId="74"/>
    <cellStyle name="뒤에 오는 하이퍼링크_30m조명탑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뷭?_?긚??_1" xfId="80"/>
    <cellStyle name="수당" xfId="81"/>
    <cellStyle name="수당2" xfId="82"/>
    <cellStyle name="숫자(R)" xfId="83"/>
    <cellStyle name="쉼표 [0] 2" xfId="98"/>
    <cellStyle name="스타일 1" xfId="84"/>
    <cellStyle name="안건회계법인" xfId="85"/>
    <cellStyle name="유1" xfId="86"/>
    <cellStyle name="유영" xfId="87"/>
    <cellStyle name="자리수" xfId="88"/>
    <cellStyle name="자리수0" xfId="89"/>
    <cellStyle name="지정되지 않음" xfId="90"/>
    <cellStyle name="콤마 [0]_ 견적기준 FLOW " xfId="91"/>
    <cellStyle name="콤마_ 견적기준 FLOW " xfId="92"/>
    <cellStyle name="퍼센트" xfId="93"/>
    <cellStyle name="표준" xfId="0" builtinId="0"/>
    <cellStyle name="표준 2" xfId="102"/>
    <cellStyle name="표준 3" xfId="103"/>
    <cellStyle name="표준 4" xfId="105"/>
    <cellStyle name="표준 5" xfId="104"/>
    <cellStyle name="표준_인하로_원가계산서(최종)_간석초_설계갑지(최종)_중앙가로녹지_설계갑지(최종)" xfId="101"/>
    <cellStyle name="표준_인하로_원가계산서(최종)_선학6호공원_설계갑지(최종)" xfId="99"/>
    <cellStyle name="표준_해사고교_원가계산서(최종)_선학6호공원_설계갑지(최종) 2" xfId="100"/>
    <cellStyle name="표준2" xfId="94"/>
    <cellStyle name="합산" xfId="95"/>
    <cellStyle name="화폐기호" xfId="96"/>
    <cellStyle name="화폐기호0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om\work\MY\RETAIN\&#50745;&#48317;&#51312;&#44552;&#49688;&#512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4788;&#50857;\&#54532;&#47196;&#51229;&#53944;\hb\&#49340;&#49328;1&#51648;&#44396;(&#49892;&#49884;)\&#51452;&#44277;&#49688;&#47049;\&#51068;&#50948;&#45824;&#44032;98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608;&#50857;&#44592;\&#50641;&#49472;\GUMI4B2\&#44396;&#48120;4&#45800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54984;\work%20(e)\2005_PROJECT\0609&#44221;&#51032;&#49440;&#52636;&#51077;&#49884;&#49444;_&#54620;&#44397;&#52384;&#46020;&#49884;&#49444;&#44277;&#45800;\&#51204;&#44592;&#51088;&#47308;\&#48513;&#52769;&#44396;&#44036;&#49444;&#44228;&#49457;&#44284;&#47932;\&#45224;&#48513;&#52384;&#46020;&#50672;&#44208;&#51012;&#50948;&#54620;&#51204;&#47141;&#44228;&#53685;&#49444;&#44228;\&#44221;&#51032;&#49440;\&#45236;&#50669;&#49436;\&#46041;&#54644;-&#51088;&#51116;&#45236;&#5066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IL_EST\EST\My%20Documents\&#51077;&#52272;\&#48264;&#50689;&#47196;\&#47924;&#50504;&#54616;&#49688;\&#49892;&#54665;(1)\&#45236;&#50669;&#49436;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68;&#50948;&#45824;&#44032;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0;&#54868;\C\&#51089;&#50629;\xls\&#44053;&#48513;%20&#44032;&#47196;\&#53945;&#49353;&#51080;&#45716;%20&#45433;&#54868;&#44144;&#47532;%20&#51312;&#49457;&#44277;&#49324;(2&#50900;%2010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PILE  (돌출)"/>
      <sheetName val="단위중량"/>
      <sheetName val="오동"/>
      <sheetName val="대조"/>
      <sheetName val="나한"/>
      <sheetName val="샘플표지"/>
      <sheetName val="소업1교"/>
      <sheetName val="밸브설치"/>
      <sheetName val="일위대가목록"/>
      <sheetName val="총 괄 표"/>
      <sheetName val="U-TYPE(1)"/>
      <sheetName val="부안일위"/>
      <sheetName val="조명시설"/>
      <sheetName val="Sheet1"/>
      <sheetName val="내역표지"/>
      <sheetName val="사통"/>
      <sheetName val="빗물받이(910-510-410)"/>
      <sheetName val="진주방향"/>
      <sheetName val="가격조사서"/>
      <sheetName val="#REF"/>
      <sheetName val="갑지"/>
      <sheetName val="내역서"/>
      <sheetName val="공사비집계"/>
      <sheetName val="옹벽조금수정"/>
      <sheetName val="8.PILE  (돌출)"/>
      <sheetName val="산근터빈"/>
      <sheetName val="약품설비"/>
      <sheetName val="6PILE  _돌출_"/>
      <sheetName val="토공 갑지"/>
      <sheetName val="공문"/>
      <sheetName val="COVER"/>
      <sheetName val="SLAB&quot;1&quot;"/>
      <sheetName val="Sheet1 (2)"/>
      <sheetName val="수지표"/>
      <sheetName val="셀명"/>
      <sheetName val="터파기및재료"/>
      <sheetName val="하도내역 (철콘)"/>
      <sheetName val="가설건물"/>
      <sheetName val="입찰안"/>
      <sheetName val="반응조"/>
      <sheetName val="본선 토공 분배표"/>
      <sheetName val="2공구산출내역"/>
      <sheetName val="1,2,3,4,5단위수량"/>
      <sheetName val="총괄"/>
      <sheetName val="3BL공동구 수량"/>
      <sheetName val="2.단면가정 "/>
      <sheetName val="업무처리전"/>
      <sheetName val="금액내역서"/>
      <sheetName val="ELECTRIC"/>
      <sheetName val="SCHEDULE"/>
      <sheetName val="말뚝지지력산정"/>
      <sheetName val="공사비증감"/>
      <sheetName val="포장물량집계"/>
      <sheetName val="공통비총괄표"/>
      <sheetName val="Sheet2"/>
      <sheetName val="목표세부명세"/>
      <sheetName val="SIL98"/>
      <sheetName val="2호맨홀공제수량"/>
      <sheetName val="1. 설계조건 2.단면가정 3. 하중계산"/>
      <sheetName val="DATA 입력란"/>
      <sheetName val="단면 (2)"/>
      <sheetName val="1TL종점(1)"/>
      <sheetName val="예가표"/>
      <sheetName val="노임단가"/>
      <sheetName val="총괄내역서"/>
      <sheetName val="배수관산출"/>
      <sheetName val="토목품셈"/>
      <sheetName val="PAD TR보호대기초"/>
      <sheetName val="가로등기초"/>
      <sheetName val="HANDHOLE(2)"/>
      <sheetName val="전차선로 물량표"/>
      <sheetName val="가도공"/>
      <sheetName val="산출내역서"/>
      <sheetName val="실행철강하도"/>
      <sheetName val="DATA98"/>
      <sheetName val="DATE"/>
      <sheetName val="견적의뢰서"/>
      <sheetName val="2000년1차"/>
      <sheetName val="2000전체분"/>
      <sheetName val="200"/>
      <sheetName val="연돌일위집계"/>
      <sheetName val="원가"/>
      <sheetName val="실정보고"/>
      <sheetName val="갑지1"/>
      <sheetName val="교각계산"/>
      <sheetName val="세대구분"/>
      <sheetName val="간지(1)"/>
      <sheetName val="Sheet4"/>
      <sheetName val="참조"/>
      <sheetName val="물가시세"/>
      <sheetName val="견적서(토공)"/>
      <sheetName val="인사자료총집계"/>
      <sheetName val="뚝토공"/>
      <sheetName val="수안보-MBR1"/>
      <sheetName val="3.공통공사대비"/>
      <sheetName val="수로집계"/>
      <sheetName val="DATA입력"/>
      <sheetName val="000000"/>
      <sheetName val="원형1호맨홀토공수량"/>
      <sheetName val="간선계산"/>
      <sheetName val="ABUT수량-A1"/>
      <sheetName val="교각정보"/>
      <sheetName val="기기리스트"/>
      <sheetName val="BID"/>
      <sheetName val="1062-X방향 "/>
      <sheetName val="발주설계서(당초)"/>
      <sheetName val="고창방향"/>
      <sheetName val="포장공자재집계표"/>
      <sheetName val="공사비증감(P4) "/>
      <sheetName val="일위대가(계측기설치)"/>
      <sheetName val="기성내역"/>
      <sheetName val="경상비"/>
      <sheetName val="DATA2000"/>
      <sheetName val="실행예산"/>
      <sheetName val="식재"/>
      <sheetName val="시설물"/>
      <sheetName val="식재출력용"/>
      <sheetName val="유지관리"/>
      <sheetName val="단가"/>
      <sheetName val="주식"/>
      <sheetName val="집계표"/>
      <sheetName val="수량3"/>
      <sheetName val="안산기계장치"/>
      <sheetName val="해전배수"/>
      <sheetName val="수문일1"/>
      <sheetName val="결과조달"/>
      <sheetName val="슬래브"/>
      <sheetName val="BOX 본체"/>
      <sheetName val="자료"/>
      <sheetName val="공종단가"/>
      <sheetName val="지하"/>
      <sheetName val="메서,변+증"/>
      <sheetName val="식생블럭단위수량"/>
      <sheetName val="갑지(추정)"/>
      <sheetName val="노무비"/>
      <sheetName val="EQUIP"/>
      <sheetName val="공량산출서"/>
      <sheetName val="guard(mac)"/>
      <sheetName val="TOTAL_BOQ"/>
      <sheetName val="S.중기사용료"/>
      <sheetName val="97노임단가"/>
      <sheetName val="입력란"/>
      <sheetName val="간 지1"/>
      <sheetName val="날개벽(시점좌측)"/>
      <sheetName val="4)유동표"/>
      <sheetName val="단면A-A(TR)"/>
      <sheetName val="단면B-B(EA)"/>
      <sheetName val="역T형"/>
      <sheetName val="6PILE 과속방지턱집계표!$K$12 (돌출)"/>
      <sheetName val="공사내역"/>
      <sheetName val="실행"/>
      <sheetName val="1호맨홀토공"/>
      <sheetName val="TOWER 10TON"/>
      <sheetName val="TOWER 12TON"/>
      <sheetName val="CTEMCOST"/>
      <sheetName val="합천내역"/>
      <sheetName val="F-302"/>
      <sheetName val="F301.303"/>
      <sheetName val="plan&amp;section of foundation"/>
      <sheetName val="design load"/>
      <sheetName val="working load at the btm ft."/>
      <sheetName val="stability check"/>
      <sheetName val="design criteria"/>
      <sheetName val="산근"/>
      <sheetName val="D-3109"/>
      <sheetName val="대비표"/>
      <sheetName val="Total"/>
      <sheetName val="inter"/>
      <sheetName val="B"/>
      <sheetName val="PROCURE"/>
      <sheetName val="out_prog"/>
      <sheetName val="선적schedule (2)"/>
      <sheetName val="집계표(육상)"/>
      <sheetName val="지급자재"/>
      <sheetName val="내역"/>
      <sheetName val="D200"/>
      <sheetName val="산출근거"/>
      <sheetName val="6PILE  _돌_x001c__"/>
      <sheetName val="일위대가"/>
      <sheetName val="장비"/>
      <sheetName val="산근1"/>
      <sheetName val="노무"/>
      <sheetName val="자재"/>
      <sheetName val="archi(본사)"/>
      <sheetName val="산마루측구단위수량"/>
      <sheetName val="설계조건"/>
      <sheetName val="내역(전체)"/>
      <sheetName val="토공"/>
      <sheetName val="경영상태"/>
      <sheetName val="배수내역(98년도분)"/>
      <sheetName val="약품공급2"/>
      <sheetName val="본부소개"/>
      <sheetName val="★도급내역"/>
      <sheetName val="프랜트면허"/>
      <sheetName val="토목주소"/>
      <sheetName val="전기"/>
      <sheetName val="입출재고현황 (2)"/>
      <sheetName val="INPUT"/>
      <sheetName val="방음벽기초"/>
      <sheetName val="음봉방향"/>
      <sheetName val="4.2유효폭의 계산"/>
      <sheetName val="입찰"/>
      <sheetName val="현경"/>
      <sheetName val="데리네이타현황"/>
      <sheetName val="일위(PN)"/>
      <sheetName val="기초일위"/>
      <sheetName val="수목단가"/>
      <sheetName val="시설수량표"/>
      <sheetName val="시설일위"/>
      <sheetName val="식재수량표"/>
      <sheetName val="식재일위"/>
      <sheetName val="일위목록"/>
      <sheetName val="자재단가"/>
      <sheetName val="대로근거"/>
      <sheetName val="중로근거"/>
      <sheetName val="일반수량"/>
      <sheetName val="J형측구단위수량"/>
      <sheetName val="소산진입"/>
      <sheetName val="대비"/>
      <sheetName val="제출내역 (2)"/>
      <sheetName val="Sheet15"/>
      <sheetName val="인건비"/>
      <sheetName val="격점수량"/>
      <sheetName val="SG"/>
      <sheetName val="정보"/>
      <sheetName val="일위대가목차"/>
      <sheetName val="Quantity"/>
      <sheetName val="배수내역"/>
      <sheetName val="정부노임단가"/>
      <sheetName val="신당동집계표"/>
      <sheetName val="1.설계조건"/>
      <sheetName val="유림골조"/>
      <sheetName val="가공비"/>
      <sheetName val="수량산출"/>
      <sheetName val="설계산출표지"/>
      <sheetName val="관로토공집계표"/>
      <sheetName val="기자재비"/>
      <sheetName val="6PILE+옹벽집계!$G$6+옹벽집계!$H$10  (돌출"/>
      <sheetName val="공사비예산서(토목분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총괄"/>
      <sheetName val="ABUT수량-A1"/>
      <sheetName val="Sheet1"/>
      <sheetName val="설계내역서"/>
      <sheetName val="단면가정"/>
      <sheetName val="설계조건"/>
      <sheetName val="공구"/>
      <sheetName val="기계경비(시간당)"/>
      <sheetName val="램머"/>
      <sheetName val="장비집계"/>
      <sheetName val="3BL공동구 수량"/>
      <sheetName val="자재집계표"/>
      <sheetName val="가중치"/>
      <sheetName val="말뚝지지력산정"/>
      <sheetName val="신표지1"/>
      <sheetName val="용수량(생활용수)"/>
      <sheetName val="제-노임"/>
      <sheetName val="제직재"/>
      <sheetName val="DATE"/>
      <sheetName val="수량산출"/>
      <sheetName val="산출금액내역"/>
      <sheetName val="자재대"/>
      <sheetName val="일위대가9803"/>
      <sheetName val="공제수량총집계표"/>
      <sheetName val="명세서"/>
      <sheetName val="주차구획선수량"/>
      <sheetName val="임금단가"/>
      <sheetName val="실행철강하도"/>
      <sheetName val="토적표"/>
      <sheetName val="한강운반비"/>
      <sheetName val="신우"/>
      <sheetName val="원본(갑지)"/>
      <sheetName val="단열-자재"/>
      <sheetName val="조경내역서"/>
      <sheetName val="청천내"/>
      <sheetName val="공사개요"/>
      <sheetName val="포장공"/>
      <sheetName val="경산"/>
      <sheetName val="평가데이터"/>
      <sheetName val="내역서"/>
      <sheetName val="#REF"/>
      <sheetName val="수량3"/>
      <sheetName val="9GNG운반"/>
      <sheetName val="설계예산"/>
      <sheetName val="내역"/>
      <sheetName val="집계표"/>
      <sheetName val="구천"/>
      <sheetName val="일위"/>
      <sheetName val="기계경비"/>
      <sheetName val="현장예산"/>
      <sheetName val="예총"/>
      <sheetName val="2000년1차"/>
      <sheetName val="2000전체분"/>
      <sheetName val="터파기및재료"/>
      <sheetName val="공사비집계"/>
      <sheetName val="원가"/>
      <sheetName val="9.정착구 보강"/>
      <sheetName val="CTEMCOST"/>
      <sheetName val="Total"/>
      <sheetName val="현장경비"/>
      <sheetName val="방배동내역(리라)"/>
      <sheetName val="건축공사집계표"/>
      <sheetName val="방배동내역 (총괄)"/>
      <sheetName val="부대공사총괄"/>
      <sheetName val="2공구하도급내역서"/>
      <sheetName val="설계예산서"/>
      <sheetName val="빗물받이(910-510-410)"/>
      <sheetName val="설계서을"/>
      <sheetName val="동원인원"/>
      <sheetName val="요율"/>
      <sheetName val="3.공통공사대비"/>
      <sheetName val="옹벽일반수량"/>
      <sheetName val="TOTAL_BOQ"/>
      <sheetName val="산출근거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범례표"/>
      <sheetName val="품셈집계표"/>
      <sheetName val="자재조사표"/>
      <sheetName val="환경기계공정표 (3)"/>
      <sheetName val="3BL공동구_수량"/>
      <sheetName val="총투입계"/>
      <sheetName val="맨홀수량"/>
      <sheetName val="대치판정"/>
      <sheetName val="96보완계획7.12"/>
      <sheetName val="연결관암거"/>
      <sheetName val="견적"/>
      <sheetName val="조명율표"/>
      <sheetName val="준검 내역서"/>
      <sheetName val="대창(함평)"/>
      <sheetName val="대창(장성)"/>
      <sheetName val="대창(함평)-창열"/>
      <sheetName val="안정검토"/>
      <sheetName val="단면설계"/>
      <sheetName val="6PILE  (돌출)"/>
      <sheetName val="공사기본내용입력"/>
      <sheetName val="본선차로수량집계표"/>
      <sheetName val="연습"/>
      <sheetName val="데이타"/>
      <sheetName val="원형1호맨홀토공수량"/>
      <sheetName val="절대삭제금지"/>
      <sheetName val="12호기내역서(건축분)"/>
      <sheetName val="bid"/>
      <sheetName val="빙장비사양"/>
      <sheetName val="시설물단가표"/>
      <sheetName val="노무비단가표"/>
      <sheetName val="기초자료입력"/>
      <sheetName val="WORK"/>
      <sheetName val="토사(PE)"/>
      <sheetName val="설비"/>
      <sheetName val="하조서"/>
      <sheetName val="날개벽"/>
      <sheetName val="현장경상비"/>
      <sheetName val="증감내역서"/>
      <sheetName val="파형강관집계"/>
      <sheetName val="철근량"/>
      <sheetName val="구조물터파기수량집계"/>
      <sheetName val="배수공 시멘트 및 골재량 산출"/>
      <sheetName val="공량(1월22일)"/>
      <sheetName val="측구터파기공수량집계"/>
      <sheetName val="가압장(토목)"/>
      <sheetName val="배관배선 단가조사"/>
      <sheetName val="일위대가집계"/>
      <sheetName val="을"/>
      <sheetName val="SG"/>
      <sheetName val="초기화면"/>
      <sheetName val="관급자재"/>
      <sheetName val="날개벽수량표"/>
      <sheetName val="시선유도표지집계표"/>
      <sheetName val="70%"/>
      <sheetName val="Sheet5"/>
      <sheetName val="자재단가"/>
      <sheetName val="비교1"/>
      <sheetName val="물량표"/>
      <sheetName val="Sheet4"/>
      <sheetName val="구의33고"/>
      <sheetName val="H-PILE수량집계"/>
      <sheetName val="8.PILE  (돌출)"/>
      <sheetName val="Sheet2"/>
      <sheetName val="(A)내역서"/>
      <sheetName val="2002하반기노임기준"/>
      <sheetName val="SANBAISU"/>
      <sheetName val="단가 (2)"/>
      <sheetName val="신호등일위대가"/>
      <sheetName val="단가조사-2"/>
      <sheetName val="T13(P68~72,78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차액보증"/>
      <sheetName val="VXXXXX"/>
      <sheetName val="하도급대비"/>
      <sheetName val="하도급기성"/>
      <sheetName val="하도급단가산출"/>
      <sheetName val="토공집계표"/>
      <sheetName val="유토계획및집계"/>
      <sheetName val="유용토모식도"/>
      <sheetName val="토량산출(다짐)"/>
      <sheetName val="토공총괄"/>
      <sheetName val="직영단가"/>
      <sheetName val="하도급기성 (2)"/>
      <sheetName val="하도급단가산출 (2)"/>
      <sheetName val="BID"/>
      <sheetName val="TEL"/>
      <sheetName val="경비2내역"/>
      <sheetName val="내역서"/>
      <sheetName val="공사비집계"/>
      <sheetName val="담장산출"/>
      <sheetName val="데이타"/>
      <sheetName val="DATA"/>
      <sheetName val="대비"/>
      <sheetName val="견적서"/>
      <sheetName val="일위대가"/>
      <sheetName val="8공구투찰내역서"/>
      <sheetName val="Sheet2"/>
      <sheetName val="기초공"/>
      <sheetName val="기둥(원형)"/>
      <sheetName val="공사개요"/>
      <sheetName val="입출재고현황 (2)"/>
      <sheetName val="DATE"/>
      <sheetName val="내역"/>
      <sheetName val="1.설계조건"/>
      <sheetName val="6.OUTPUT"/>
      <sheetName val="단가조건"/>
      <sheetName val="설 계"/>
      <sheetName val="조명시설"/>
      <sheetName val="일위대가목차"/>
      <sheetName val="표지"/>
      <sheetName val="예산M12A"/>
      <sheetName val="보도경계블럭"/>
      <sheetName val="Total"/>
      <sheetName val="공사내역"/>
      <sheetName val="부대대비"/>
      <sheetName val="냉연집계"/>
      <sheetName val="총괄"/>
      <sheetName val="터파기및재료"/>
      <sheetName val="수량산출"/>
      <sheetName val="Customer Databas"/>
      <sheetName val="design criteria"/>
      <sheetName val="working load at the btm ft."/>
      <sheetName val="plan&amp;section of foundation"/>
      <sheetName val="member design"/>
      <sheetName val="EACT10"/>
      <sheetName val="RAHMEN"/>
      <sheetName val="Sheet3"/>
      <sheetName val="물가"/>
      <sheetName val="type-F"/>
      <sheetName val="98지급계획"/>
      <sheetName val="첨부파일"/>
      <sheetName val="수량산출서"/>
      <sheetName val="Sheet1"/>
      <sheetName val="가격조사서"/>
      <sheetName val="Macro1"/>
      <sheetName val="영업.일"/>
      <sheetName val="인사자료총집계"/>
      <sheetName val="hvac내역서(제어동)"/>
      <sheetName val="예산변경사항"/>
      <sheetName val="산출기준(파견전산실)"/>
      <sheetName val="본부소개"/>
      <sheetName val="코드표"/>
      <sheetName val="지급자재"/>
      <sheetName val="청천내"/>
      <sheetName val="2000.05"/>
      <sheetName val="단위중기"/>
      <sheetName val="2.대외공문"/>
      <sheetName val="BSD (2)"/>
      <sheetName val="BSD _2_"/>
      <sheetName val="M1"/>
      <sheetName val="실행철강하도"/>
      <sheetName val="BOQ건축"/>
      <sheetName val="토목주소"/>
      <sheetName val="프랜트면허"/>
      <sheetName val="품종별-이름"/>
      <sheetName val="설계조건"/>
      <sheetName val="단면검토"/>
      <sheetName val="soil bearing check"/>
      <sheetName val="기계내역"/>
      <sheetName val="CTEMCOST"/>
      <sheetName val="영업소실적"/>
      <sheetName val="eq_data"/>
      <sheetName val="시멘트"/>
      <sheetName val="전체"/>
      <sheetName val="조명율표"/>
      <sheetName val="2002상반기노임기준"/>
      <sheetName val="가시설단위수량"/>
      <sheetName val="내역서(총)"/>
      <sheetName val="Proposal"/>
      <sheetName val="가정급수관"/>
      <sheetName val="11"/>
      <sheetName val="단가조사"/>
      <sheetName val="집계표"/>
      <sheetName val="설비내역서"/>
      <sheetName val="건축내역서"/>
      <sheetName val="전기내역서"/>
      <sheetName val="공사비예산서(토목분)"/>
      <sheetName val="Budget 2004(DW)"/>
      <sheetName val="첨"/>
      <sheetName val="9-1차이내역"/>
      <sheetName val="PROJECT BRIEF(EX.NEW)"/>
      <sheetName val="음료실행"/>
      <sheetName val="설계명세서"/>
      <sheetName val="1단계"/>
      <sheetName val="자재단가비교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단가"/>
      <sheetName val="자재내역서(총괄-단가)"/>
      <sheetName val="자재내역서(총괄)"/>
      <sheetName val="기자재내역서(변전)"/>
      <sheetName val="자재내역서(동해-배전)"/>
      <sheetName val="자재내역서(건축)"/>
      <sheetName val="전기실집계"/>
      <sheetName val="개소별명세표(전기실)"/>
      <sheetName val="맨홀"/>
      <sheetName val="콘크리트기초"/>
      <sheetName val="맨홀기초 "/>
      <sheetName val="신설개소별 총집계표(동해-배전)"/>
      <sheetName val="신설개소별  집계표(동해-배전)"/>
      <sheetName val="신설개소별명세표(동해-배전)"/>
      <sheetName val="총집계표(전체)"/>
      <sheetName val="외등기초"/>
      <sheetName val="동해선 배관배선 개소별명세표"/>
      <sheetName val="동해선 총집계표"/>
      <sheetName val="동해선 옥내 배관배선 총집계표"/>
      <sheetName val="수량산출서(동해선역)"/>
      <sheetName val="동해선"/>
      <sheetName val="동해선 (2)"/>
      <sheetName val="노무비"/>
      <sheetName val="재료단가"/>
      <sheetName val="견적단가"/>
      <sheetName val="건설기계"/>
      <sheetName val="노임"/>
      <sheetName val="단가산출"/>
      <sheetName val="사급자재"/>
      <sheetName val="일위대가"/>
      <sheetName val="안전장치"/>
      <sheetName val="단가"/>
      <sheetName val="방송일위대가"/>
      <sheetName val="수량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내역서"/>
      <sheetName val="현장경비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원가"/>
      <sheetName val="현장경상비"/>
      <sheetName val="갑지(추정)"/>
      <sheetName val="갑지1"/>
      <sheetName val="샤워실위생"/>
      <sheetName val="일위대가표"/>
      <sheetName val="DATE"/>
      <sheetName val="개요"/>
      <sheetName val="현장관리"/>
      <sheetName val="데이타"/>
      <sheetName val="식재인부"/>
      <sheetName val="노임이"/>
      <sheetName val="시멘트"/>
      <sheetName val="일위대가"/>
      <sheetName val="현장관리비"/>
      <sheetName val="작성"/>
      <sheetName val="견적의뢰"/>
      <sheetName val="집계표"/>
      <sheetName val="Total"/>
      <sheetName val="판매시설"/>
      <sheetName val="실행예산-변경분"/>
      <sheetName val="동원인원"/>
      <sheetName val="중기사용료"/>
      <sheetName val="입찰견적보고서"/>
      <sheetName val="평가데이터"/>
      <sheetName val="협력업체"/>
      <sheetName val="금액"/>
      <sheetName val="#REF"/>
      <sheetName val="요율"/>
      <sheetName val="계DATA"/>
      <sheetName val="실DATA "/>
      <sheetName val="건축직영"/>
      <sheetName val="노임단가"/>
      <sheetName val="산업"/>
      <sheetName val="수량집계"/>
      <sheetName val="음료실행"/>
      <sheetName val="프랜트면허"/>
      <sheetName val="토목주소"/>
      <sheetName val="설계서(7)"/>
      <sheetName val="내역서(1)"/>
      <sheetName val="소비자가"/>
      <sheetName val=" 갑  지 "/>
      <sheetName val="지수980731이후"/>
      <sheetName val="공구"/>
      <sheetName val="총괄내역서"/>
      <sheetName val="예가표"/>
      <sheetName val="내역표지"/>
      <sheetName val="Sheet1"/>
      <sheetName val="인제내역"/>
      <sheetName val="건축내역서"/>
      <sheetName val="조직도"/>
      <sheetName val="공정표"/>
      <sheetName val="실DATA_"/>
      <sheetName val="조내역"/>
      <sheetName val="주식"/>
      <sheetName val="코스모공장 (어음)"/>
      <sheetName val="총괄"/>
      <sheetName val="값"/>
      <sheetName val="건축공사실행"/>
      <sheetName val="공사개요"/>
      <sheetName val="조건"/>
      <sheetName val="실행"/>
      <sheetName val="을"/>
      <sheetName val="내역"/>
      <sheetName val="참조"/>
      <sheetName val="원가계산서(거목)"/>
      <sheetName val="원가계산서(다숲)"/>
      <sheetName val="원가계산서(법정외주)"/>
      <sheetName val="갑지"/>
      <sheetName val="수량산출"/>
      <sheetName val="경산"/>
      <sheetName val="내역서"/>
      <sheetName val="목차"/>
      <sheetName val="변수값"/>
      <sheetName val="중기상차"/>
      <sheetName val="재료"/>
      <sheetName val="AS복구"/>
      <sheetName val="중기터파기"/>
      <sheetName val="계약내역(2)"/>
      <sheetName val="일위대가목록"/>
      <sheetName val="시설물일위"/>
      <sheetName val="가설공사"/>
      <sheetName val="단가결정"/>
      <sheetName val="내역아"/>
      <sheetName val="울타리"/>
      <sheetName val="A 견적"/>
      <sheetName val="GAEYO"/>
      <sheetName val="공문"/>
      <sheetName val="Y-WORK"/>
      <sheetName val="조명시설"/>
      <sheetName val="사급자재"/>
      <sheetName val="노무"/>
      <sheetName val="증감내역서"/>
      <sheetName val="중기조종사 단위단가"/>
      <sheetName val="실행철강하도"/>
      <sheetName val="실행(ALT1)"/>
      <sheetName val="환경기계공정표 (3)"/>
      <sheetName val="6PILE  (돌출)"/>
      <sheetName val="납부서"/>
      <sheetName val="SPEC"/>
      <sheetName val="원가계산서"/>
      <sheetName val="내역서2안"/>
      <sheetName val="_갑__지_"/>
      <sheetName val="FAB별"/>
      <sheetName val="SAM"/>
      <sheetName val="인사자료총집계"/>
      <sheetName val="기초단가"/>
      <sheetName val="Sheet5"/>
      <sheetName val="견적"/>
      <sheetName val="수량-양식"/>
      <sheetName val="연돌일위집계"/>
      <sheetName val="관접합및부설"/>
      <sheetName val="단가"/>
      <sheetName val="아파트"/>
      <sheetName val="전등설비"/>
      <sheetName val="입력데이타"/>
      <sheetName val="COVER"/>
      <sheetName val="원가data"/>
      <sheetName val="단가 (2)"/>
      <sheetName val="CTEMCOST"/>
      <sheetName val="설계명세서"/>
      <sheetName val="단중표"/>
      <sheetName val="기계경비(시간당)"/>
      <sheetName val="램머"/>
      <sheetName val="01"/>
      <sheetName val="금액내역서"/>
      <sheetName val="투찰내역서"/>
      <sheetName val="본실행경비"/>
      <sheetName val="건축"/>
      <sheetName val="Sheet1 (2)"/>
      <sheetName val="총 원가계산"/>
      <sheetName val="원가계산"/>
      <sheetName val="화전내"/>
      <sheetName val="F4-F7"/>
      <sheetName val="벽체물량산출서"/>
      <sheetName val="지수"/>
      <sheetName val="---FAB#1업무일지---"/>
      <sheetName val="물가대비표"/>
      <sheetName val="경영상태"/>
      <sheetName val="입력"/>
      <sheetName val="설계내역"/>
      <sheetName val="2공구산출내역"/>
      <sheetName val="진주방향"/>
      <sheetName val="개산공사비"/>
      <sheetName val="실행대비"/>
      <sheetName val="2003상반기노임기준"/>
      <sheetName val="추정_최근현장"/>
      <sheetName val="리스트_최근현장"/>
      <sheetName val="팩스리스트"/>
      <sheetName val="factor(건축)"/>
      <sheetName val="산근"/>
      <sheetName val="세금자료"/>
      <sheetName val="기안"/>
      <sheetName val="인건비 "/>
      <sheetName val="입찰안"/>
      <sheetName val="노임"/>
      <sheetName val="국내조달(통합-1)"/>
      <sheetName val="수배전반"/>
      <sheetName val="1"/>
      <sheetName val="2"/>
      <sheetName val="3"/>
      <sheetName val="4"/>
      <sheetName val="5"/>
      <sheetName val="6"/>
      <sheetName val="내역서01"/>
      <sheetName val="노무비"/>
      <sheetName val="총괄갑 "/>
      <sheetName val="일위"/>
      <sheetName val="제경비율"/>
      <sheetName val="EQT-ESTN"/>
      <sheetName val="시중노임단가"/>
      <sheetName val="구성비"/>
      <sheetName val="카펫타일"/>
      <sheetName val="표지"/>
      <sheetName val="변경내역서"/>
      <sheetName val="11-2.아파트내역"/>
      <sheetName val="식재수량표"/>
      <sheetName val="일위목록"/>
      <sheetName val="SG"/>
      <sheetName val="DATA1"/>
      <sheetName val="5사남"/>
      <sheetName val="원가계산하도"/>
      <sheetName val="내역서1999.8최종"/>
      <sheetName val="6호기"/>
      <sheetName val="BID"/>
      <sheetName val="용역비내역-진짜"/>
      <sheetName val="당정동경상이수"/>
      <sheetName val="당정동공통이수"/>
      <sheetName val="2-1. 경관조명 내역총괄표"/>
      <sheetName val="계산서(곡선부)"/>
      <sheetName val="포장재료집계표"/>
      <sheetName val="날개벽(시점좌측)"/>
      <sheetName val="건축집계표"/>
      <sheetName val="전기"/>
      <sheetName val="가공비"/>
      <sheetName val="예산"/>
      <sheetName val="단위가격"/>
      <sheetName val="1SGATE97"/>
      <sheetName val="단가보완"/>
      <sheetName val="공사비총괄표"/>
      <sheetName val="하수실행"/>
      <sheetName val="SR97-1"/>
      <sheetName val="청하배수"/>
      <sheetName val="예정공정표 "/>
      <sheetName val="날개벽수량표"/>
      <sheetName val="참고사항"/>
      <sheetName val="근로자자료입력"/>
      <sheetName val="시행후면적"/>
      <sheetName val="수지예산"/>
      <sheetName val="설계서(본관)"/>
      <sheetName val="단가산출2"/>
      <sheetName val="중기사용료산출근거"/>
      <sheetName val="단가산출1"/>
      <sheetName val="단가 및 재료비"/>
      <sheetName val="물량표"/>
      <sheetName val="총투입계"/>
      <sheetName val="정보"/>
      <sheetName val="사진대지"/>
      <sheetName val="총괄집계표"/>
      <sheetName val="교통대책내역"/>
      <sheetName val="직재"/>
      <sheetName val="ilch"/>
      <sheetName val="기초입력 DATA"/>
      <sheetName val=" 견적서"/>
      <sheetName val="해평견적"/>
      <sheetName val="상호참고자료"/>
      <sheetName val="발주처자료입력"/>
      <sheetName val="회사기본자료"/>
      <sheetName val="하자보증자료"/>
      <sheetName val="기술자관련자료"/>
      <sheetName val="자단"/>
      <sheetName val="직접경비"/>
      <sheetName val="직접인건비"/>
      <sheetName val="inter"/>
      <sheetName val="TEST1"/>
      <sheetName val="수리결과"/>
      <sheetName val="TYPE-A"/>
      <sheetName val="Option"/>
      <sheetName val="001"/>
      <sheetName val="Sheet2"/>
      <sheetName val="배명(단가)"/>
      <sheetName val="일위산출"/>
      <sheetName val="자재가격조사표"/>
      <sheetName val="1차 내역서"/>
      <sheetName val="CON'C"/>
      <sheetName val="차액보증"/>
      <sheetName val="플랜트 설치"/>
      <sheetName val="을지"/>
      <sheetName val="견적갑지"/>
      <sheetName val="물량내역"/>
      <sheetName val="설명서 "/>
      <sheetName val="토목"/>
      <sheetName val="역T형교대(말뚝기초)"/>
      <sheetName val="공통가설"/>
      <sheetName val="설계서"/>
      <sheetName val="견적조건"/>
      <sheetName val="합천내역"/>
      <sheetName val="출입자명단"/>
      <sheetName val="건축공사집계"/>
      <sheetName val="노임단가 (2)"/>
      <sheetName val="현장별"/>
      <sheetName val="BSD (2)"/>
      <sheetName val="자재단가"/>
      <sheetName val="동별집계(비디오폰흑백-&gt;칼라)"/>
      <sheetName val="동별집계"/>
      <sheetName val="세부내역서"/>
      <sheetName val="가설공사내역"/>
      <sheetName val="토공연장"/>
      <sheetName val="자재"/>
      <sheetName val="장비집계"/>
      <sheetName val="일위대가(계측기설치)"/>
      <sheetName val="실행_ALT1_"/>
      <sheetName val="C3"/>
      <sheetName val="공사_산출"/>
      <sheetName val="철거산출근거"/>
      <sheetName val="FOB발"/>
      <sheetName val="설비공사"/>
      <sheetName val="FORM-0"/>
      <sheetName val="파일의이용"/>
      <sheetName val="공종목록표"/>
      <sheetName val="업무분장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명시설"/>
      <sheetName val="콘크리트포장"/>
      <sheetName val="진입도로포장산출"/>
      <sheetName val="진입부포장면적위치조서"/>
      <sheetName val="진입부수량집계표"/>
      <sheetName val="콘크리트포장집계표"/>
      <sheetName val="포장공집계"/>
      <sheetName val="토적표"/>
      <sheetName val="토공집계표"/>
      <sheetName val="토공분석표"/>
      <sheetName val="집계표"/>
      <sheetName val="자재대"/>
      <sheetName val="간지"/>
      <sheetName val="표지"/>
      <sheetName val="산출근거"/>
      <sheetName val="성곽내역서"/>
      <sheetName val="내역서"/>
      <sheetName val="#REF"/>
      <sheetName val="인건비"/>
      <sheetName val="참고자료"/>
      <sheetName val="노임단가"/>
      <sheetName val="노임"/>
      <sheetName val="목록"/>
      <sheetName val="이토변실(A3-LINE)"/>
      <sheetName val="일위대가목록"/>
      <sheetName val="단"/>
      <sheetName val="일위대가(가설)"/>
      <sheetName val="일위대가9803"/>
      <sheetName val="8.PILE  (돌출)"/>
      <sheetName val="데리네이타현황"/>
      <sheetName val="건축내역"/>
      <sheetName val="횡배수관집현황(2공구)"/>
      <sheetName val="설계내역서"/>
      <sheetName val="C.배수관공"/>
      <sheetName val="공통자료"/>
      <sheetName val="ABUT수량-A1"/>
      <sheetName val="BDATA"/>
      <sheetName val="수목표준대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서"/>
      <sheetName val="공사원가계산서"/>
      <sheetName val="집계표"/>
      <sheetName val="일위대가"/>
      <sheetName val="시설물기초일위대가"/>
      <sheetName val="간지"/>
      <sheetName val="중기단가산출서"/>
      <sheetName val="단가비교표"/>
      <sheetName val="Sheet1"/>
      <sheetName val="Module4"/>
      <sheetName val="Module1"/>
      <sheetName val="전기일위대가"/>
      <sheetName val="깨기"/>
      <sheetName val="금액내역서"/>
      <sheetName val="기성 총괄내역"/>
      <sheetName val="기성부분내역서"/>
      <sheetName val="총괄내역서"/>
      <sheetName val="내역서"/>
      <sheetName val="공정별 시공 및 집행내역"/>
      <sheetName val="말뚝지지력산정"/>
      <sheetName val="자재단가조사표-수목"/>
      <sheetName val="기초일위"/>
      <sheetName val="시설일위"/>
      <sheetName val="조명일위"/>
      <sheetName val="Sheet2"/>
      <sheetName val="조명시설"/>
      <sheetName val="CODE"/>
      <sheetName val="hvac(제어동)"/>
      <sheetName val="입찰안"/>
      <sheetName val="I.설계조건"/>
      <sheetName val=" ｹ-ﾌﾞﾙ"/>
      <sheetName val="토공사"/>
      <sheetName val="담장산출"/>
      <sheetName val="danga"/>
      <sheetName val="ilch"/>
      <sheetName val="ETC"/>
      <sheetName val="골조시행"/>
      <sheetName val="단면 (2)"/>
      <sheetName val="지급자재"/>
      <sheetName val="대비"/>
      <sheetName val="갑지(추정)"/>
      <sheetName val="조경"/>
      <sheetName val="Y-WORK"/>
      <sheetName val="woo(mac)"/>
      <sheetName val="특색있는 녹화거리 조성공사(2월 10일)"/>
      <sheetName val="데이타"/>
      <sheetName val="식재인부"/>
      <sheetName val="2002상반기노임기준"/>
      <sheetName val="공통가설"/>
      <sheetName val="기둥(원형)"/>
      <sheetName val="노임단가"/>
      <sheetName val="밸브설치"/>
      <sheetName val="FORM-0"/>
      <sheetName val="장비"/>
      <sheetName val="노무"/>
      <sheetName val="자재"/>
      <sheetName val="1.설계기준"/>
      <sheetName val="TYPE-A"/>
      <sheetName val="기초자료"/>
      <sheetName val="진주방향"/>
      <sheetName val="BOQ건축"/>
      <sheetName val="빙장비사양"/>
      <sheetName val="장비사양"/>
      <sheetName val="품셈"/>
      <sheetName val="현장지지물물량"/>
      <sheetName val="FB25JN"/>
      <sheetName val="1공구산출내역서"/>
      <sheetName val="설직재-1"/>
      <sheetName val="Sheet3"/>
      <sheetName val="세부내역"/>
      <sheetName val="내역"/>
      <sheetName val="실행내역 "/>
      <sheetName val="AV시스템"/>
      <sheetName val="지수"/>
      <sheetName val="ITEM"/>
      <sheetName val="기계시공"/>
      <sheetName val="4안전율"/>
      <sheetName val="내력서"/>
      <sheetName val="단면가정"/>
      <sheetName val="설계조건"/>
      <sheetName val="99노임기준"/>
      <sheetName val="1차증가원가계산"/>
      <sheetName val="기본단가표"/>
      <sheetName val="코드표"/>
      <sheetName val="토사(PE)"/>
      <sheetName val="직공비"/>
      <sheetName val="APT내역"/>
      <sheetName val="품셈TABLE"/>
      <sheetName val="data"/>
      <sheetName val="지장물C"/>
      <sheetName val="견적서"/>
      <sheetName val="토공"/>
      <sheetName val="기본일위"/>
      <sheetName val="Sheet5"/>
      <sheetName val="간접"/>
      <sheetName val="98지급계획"/>
      <sheetName val="기성_총괄내역"/>
      <sheetName val="공정별_시공_및_집행내역"/>
      <sheetName val="단면_(2)"/>
      <sheetName val="I_설계조건"/>
      <sheetName val="Macro(전선)"/>
      <sheetName val="표지 (2)"/>
      <sheetName val="UNSTEADY"/>
      <sheetName val="1-1"/>
      <sheetName val="DATA1"/>
      <sheetName val="교각1"/>
      <sheetName val="총괄표"/>
      <sheetName val="1.설계조건"/>
      <sheetName val="송라터널총괄"/>
      <sheetName val="#REF"/>
      <sheetName val="자재단가비교표"/>
      <sheetName val="내역서중"/>
      <sheetName val="소비자가"/>
      <sheetName val="설비내역서"/>
      <sheetName val="건축내역서"/>
      <sheetName val="전기내역서"/>
      <sheetName val="신우"/>
      <sheetName val="갑지"/>
      <sheetName val="guard(mac)"/>
      <sheetName val="배수철근"/>
      <sheetName val="토목"/>
      <sheetName val="설계개요"/>
      <sheetName val="104동"/>
      <sheetName val="WORK"/>
      <sheetName val="목록"/>
      <sheetName val="연습"/>
      <sheetName val="내역(전체)"/>
      <sheetName val="빌딩 안내"/>
      <sheetName val="1.우편집중내역서"/>
      <sheetName val="식재"/>
      <sheetName val="시설물"/>
      <sheetName val="식재출력용"/>
      <sheetName val="유지관리"/>
      <sheetName val="단가"/>
      <sheetName val="Total"/>
      <sheetName val="부표총괄"/>
      <sheetName val="포장복구집계"/>
      <sheetName val="갑지1"/>
      <sheetName val="수량산출"/>
      <sheetName val="내역서 "/>
      <sheetName val="원형맨홀수량"/>
      <sheetName val="sub"/>
      <sheetName val="터파기및재료"/>
      <sheetName val="퇴비산출근거"/>
      <sheetName val="금융비용"/>
      <sheetName val="단위단가"/>
      <sheetName val="정부노임단가"/>
      <sheetName val="식재(1)"/>
      <sheetName val="식재부대(2)"/>
      <sheetName val="식재유지(3)"/>
      <sheetName val="조경시설(4)"/>
      <sheetName val="놀이시설(5)"/>
      <sheetName val="심사승인"/>
      <sheetName val="DATE"/>
      <sheetName val="청천내"/>
      <sheetName val="dtt0301"/>
      <sheetName val="견적990322"/>
      <sheetName val="인건-측정"/>
      <sheetName val="일위목록"/>
      <sheetName val="공사내역서(을)실행"/>
      <sheetName val="단"/>
      <sheetName val="11.자재단가"/>
      <sheetName val="전기"/>
      <sheetName val="분류작업"/>
      <sheetName val="일위"/>
      <sheetName val="제-노임"/>
      <sheetName val="제직재"/>
      <sheetName val="유기공정"/>
      <sheetName val="단가대비"/>
      <sheetName val="철근단면적"/>
      <sheetName val="Y_WORK"/>
      <sheetName val="조작대(1연)"/>
      <sheetName val="일위대가표"/>
      <sheetName val="일위대가목록"/>
      <sheetName val="SLAB&quot;1&quot;"/>
      <sheetName val="쌍송교"/>
      <sheetName val="심사계산"/>
      <sheetName val="심사물량"/>
      <sheetName val="을"/>
      <sheetName val="3.하중산정4.지지력"/>
      <sheetName val="표지"/>
      <sheetName val="대로근거"/>
      <sheetName val=" 냉각수펌프"/>
      <sheetName val="MOTOR"/>
      <sheetName val="설계명세서"/>
      <sheetName val="제경비"/>
      <sheetName val="CPM챠트"/>
      <sheetName val="DC-2303"/>
      <sheetName val="예산변경원인분석"/>
      <sheetName val="수목데이타 "/>
      <sheetName val="수량BOQ"/>
      <sheetName val="DB"/>
      <sheetName val="약품공급2"/>
      <sheetName val="계산서(곡선부)"/>
      <sheetName val="-치수표(곡선부)"/>
      <sheetName val="1월"/>
      <sheetName val="96노임기준"/>
      <sheetName val="수량산출서"/>
      <sheetName val="손익분석"/>
      <sheetName val="지주목시비량산출서"/>
      <sheetName val="단가조사"/>
      <sheetName val="_ｹ-ﾌﾞﾙ"/>
      <sheetName val="특색있는_녹화거리_조성공사(2월_10일)"/>
      <sheetName val="부대시설"/>
      <sheetName val="내역표지"/>
      <sheetName val="3BL공동구 수량"/>
      <sheetName val="주경기-오배수"/>
      <sheetName val="hvac내역서(제어동)"/>
      <sheetName val="물량표S"/>
      <sheetName val="SORCE1"/>
      <sheetName val="6PILE  (돌출)"/>
      <sheetName val="직재"/>
      <sheetName val="PAINT"/>
      <sheetName val="SUMMARY"/>
      <sheetName val="대가표(품셈)"/>
      <sheetName val="을지"/>
      <sheetName val="견"/>
      <sheetName val="대비내역"/>
      <sheetName val="C.S.A"/>
      <sheetName val="전기일위목록"/>
      <sheetName val="산근1"/>
      <sheetName val="ABUT수량-A1"/>
      <sheetName val="물량표"/>
      <sheetName val="점수계산1-2"/>
      <sheetName val="COPING"/>
      <sheetName val="분석"/>
      <sheetName val="교각계산"/>
      <sheetName val="제수변수량"/>
      <sheetName val="crude.SLAB RE-bar"/>
      <sheetName val="TEL"/>
      <sheetName val="일위목록데이타"/>
      <sheetName val="계산근거"/>
      <sheetName val="제잡비계산서"/>
      <sheetName val="역T형"/>
      <sheetName val="시설물기초"/>
      <sheetName val="토 적 표"/>
      <sheetName val="감가상각"/>
      <sheetName val="wall"/>
      <sheetName val="바.한일양산"/>
      <sheetName val="plan&amp;section of foundation"/>
      <sheetName val="직노"/>
      <sheetName val="날개벽(시점좌측)"/>
      <sheetName val="빌딩_안내"/>
      <sheetName val="1_우편집중내역서"/>
      <sheetName val="실행내역_"/>
      <sheetName val="표지_(2)"/>
      <sheetName val="1_설계기준"/>
      <sheetName val="1_설계조건"/>
      <sheetName val="CRUDE RE-bar"/>
      <sheetName val="97 사업추정(WEKI)"/>
      <sheetName val="물가자료"/>
      <sheetName val="전체"/>
      <sheetName val="토공(우물통,기타) "/>
      <sheetName val="제수"/>
      <sheetName val="공기"/>
      <sheetName val="노임"/>
      <sheetName val="design criteria"/>
      <sheetName val="단위중기"/>
      <sheetName val="참고자료"/>
      <sheetName val="CLAUSE"/>
      <sheetName val="산출목록표"/>
      <sheetName val="입찰"/>
      <sheetName val="현경"/>
      <sheetName val="일반부표"/>
      <sheetName val="냉천부속동"/>
      <sheetName val="ITB COST"/>
      <sheetName val="용소리교"/>
      <sheetName val="요율"/>
      <sheetName val="화재 탐지 설비"/>
      <sheetName val="TABLE"/>
      <sheetName val="계약ITEM"/>
      <sheetName val="변화치수"/>
      <sheetName val="BSD (2)"/>
      <sheetName val="중기조종사 단위단가"/>
      <sheetName val="견적"/>
      <sheetName val="간선계산"/>
      <sheetName val="물량집계"/>
      <sheetName val="현장관리비"/>
      <sheetName val="공사개요"/>
      <sheetName val="내역총괄표"/>
      <sheetName val="산근(PE,300)"/>
      <sheetName val="특2호하천산근"/>
      <sheetName val="특2호부관하천산근"/>
      <sheetName val="9GNG운반"/>
      <sheetName val="일위대가(계측기설치)"/>
      <sheetName val="작성"/>
      <sheetName val="건축공사실행"/>
      <sheetName val="건축집계"/>
      <sheetName val="TB-내역서"/>
      <sheetName val="M_B"/>
      <sheetName val="EKOG10건축"/>
      <sheetName val="성곽내역서"/>
      <sheetName val="공종별수량집계"/>
      <sheetName val="인건비 "/>
      <sheetName val="공내역"/>
      <sheetName val="자료"/>
      <sheetName val="시설물일위"/>
      <sheetName val="가설공사"/>
      <sheetName val="단가결정"/>
      <sheetName val="내역아"/>
      <sheetName val="울타리"/>
      <sheetName val="TOEC"/>
      <sheetName val="예방접종계획"/>
      <sheetName val="근태계획서"/>
      <sheetName val="N賃率-職"/>
      <sheetName val="DATABASE"/>
      <sheetName val="Dwg"/>
      <sheetName val="T1"/>
      <sheetName val="자  재"/>
      <sheetName val="8.PILE  (돌출)"/>
      <sheetName val="건설기계"/>
      <sheetName val="단가산출"/>
      <sheetName val="사급자재"/>
      <sheetName val="INPUT"/>
      <sheetName val="도급"/>
      <sheetName val="토적표"/>
      <sheetName val="건축"/>
      <sheetName val="실행내역"/>
      <sheetName val="H-pile(298x299)"/>
      <sheetName val="H-pile(250x250)"/>
      <sheetName val="라멘수량"/>
      <sheetName val="설계변경원가계산총괄표"/>
      <sheetName val="암거"/>
      <sheetName val="포장공"/>
      <sheetName val="Sheet1 (2)"/>
      <sheetName val="15100"/>
      <sheetName val="TB_내역서"/>
      <sheetName val="원가계산서"/>
      <sheetName val="설계예산"/>
      <sheetName val="예산내역서"/>
      <sheetName val="설계예산서"/>
      <sheetName val="계화배수"/>
      <sheetName val="수목표준대가"/>
      <sheetName val="우배수"/>
      <sheetName val="부대공"/>
      <sheetName val="COPING-1"/>
      <sheetName val="역T형교대-2수량"/>
      <sheetName val="토공수량산출"/>
      <sheetName val="토적계산서"/>
      <sheetName val="중기일위대가"/>
      <sheetName val="횡배수관"/>
      <sheetName val="단락전류-A"/>
      <sheetName val="명세서"/>
      <sheetName val="1호맨홀수량산출"/>
      <sheetName val="1-1평균터파기고(1)"/>
      <sheetName val="가시설(TYPE-A)"/>
      <sheetName val="1호맨홀가감수량"/>
      <sheetName val="암거공"/>
      <sheetName val="공사현황"/>
      <sheetName val="유림총괄"/>
      <sheetName val="양천현"/>
      <sheetName val="일집"/>
      <sheetName val="철거산출근거"/>
      <sheetName val="날개벽수량표"/>
      <sheetName val="배수공 주요자재 집계표"/>
      <sheetName val="산거각호표"/>
      <sheetName val="3.공통공사대비"/>
      <sheetName val="#1"/>
      <sheetName val="6호기"/>
      <sheetName val="접지수량"/>
      <sheetName val="4.전기"/>
      <sheetName val="총괄-1"/>
      <sheetName val="건축내역"/>
      <sheetName val="부대대비"/>
      <sheetName val="냉연집계"/>
      <sheetName val="2.대외공문"/>
      <sheetName val="내2"/>
      <sheetName val="차액보증"/>
      <sheetName val="신길1동"/>
      <sheetName val="단위수량"/>
      <sheetName val="단면검토"/>
      <sheetName val="집수정(600-700)"/>
      <sheetName val="원형1호맨홀토공수량"/>
      <sheetName val="도체종-상수표"/>
      <sheetName val="20관리비율"/>
      <sheetName val="실행간접비용"/>
      <sheetName val="#3_일위대가목록"/>
      <sheetName val="시중노임단가"/>
      <sheetName val="과천MAIN"/>
      <sheetName val="설계명세"/>
      <sheetName val="휴게시설수량산출"/>
      <sheetName val="예산변경사항"/>
      <sheetName val="gyun"/>
      <sheetName val="자재운반단가일람표"/>
      <sheetName val="확인서"/>
      <sheetName val="간접비내역-1"/>
      <sheetName val="COA-17"/>
      <sheetName val="C-18"/>
      <sheetName val="기초공"/>
      <sheetName val="원가계산서 "/>
      <sheetName val="Sheet10"/>
      <sheetName val="FRP내역서"/>
      <sheetName val="연령현황"/>
      <sheetName val="Macro(차단기)"/>
      <sheetName val="간접경상비"/>
      <sheetName val="남양내역"/>
      <sheetName val="내역서(기계)"/>
      <sheetName val="보건노"/>
      <sheetName val="능률"/>
      <sheetName val="국내총괄"/>
      <sheetName val="중로근거"/>
      <sheetName val="견적결정신청"/>
      <sheetName val="1"/>
      <sheetName val="대치판정"/>
      <sheetName val="산출내역서집계표"/>
      <sheetName val="YES-T"/>
      <sheetName val="DIAPHRAGM"/>
      <sheetName val="EQUIP-H"/>
      <sheetName val="INPUT(덕도방향-시점)"/>
      <sheetName val="기성_총괄내역1"/>
      <sheetName val="공정별_시공_및_집행내역1"/>
      <sheetName val="특색있는_녹화거리_조성공사(2월_10일)1"/>
      <sheetName val="단면_(2)1"/>
      <sheetName val="_ｹ-ﾌﾞﾙ1"/>
      <sheetName val="I_설계조건1"/>
      <sheetName val="내역서_"/>
      <sheetName val="plan&amp;section_of_foundation"/>
      <sheetName val="design_criteria"/>
      <sheetName val="11_자재단가"/>
      <sheetName val="3_하중산정4_지지력"/>
      <sheetName val="_냉각수펌프"/>
      <sheetName val="3BL공동구_수량"/>
      <sheetName val="crude_SLAB_RE-bar"/>
      <sheetName val="CRUDE_RE-bar"/>
      <sheetName val="수목데이타_"/>
      <sheetName val="97_사업추정(WEKI)"/>
      <sheetName val="토공(우물통,기타)_"/>
      <sheetName val="바_한일양산"/>
      <sheetName val="C_S_A"/>
      <sheetName val="6PILE__(돌출)"/>
      <sheetName val="4_전기"/>
      <sheetName val="토_적_표"/>
      <sheetName val="ITB_COST"/>
      <sheetName val="중기조종사_단위단가"/>
      <sheetName val="Sheet1_(2)"/>
      <sheetName val="BSD_(2)"/>
      <sheetName val="화재_탐지_설비"/>
      <sheetName val="AP1"/>
      <sheetName val="산출근거"/>
      <sheetName val="수안보-MBR1"/>
      <sheetName val="현황산출서"/>
      <sheetName val="수문보고"/>
      <sheetName val="Resource summary"/>
      <sheetName val="labor"/>
      <sheetName val="sheeet2"/>
      <sheetName val="Quantity"/>
      <sheetName val="품셈1-"/>
      <sheetName val="PIPE"/>
      <sheetName val="VALVE"/>
      <sheetName val="PIPE(UG)내역"/>
      <sheetName val="NYS"/>
      <sheetName val="앉음벽 (2)"/>
      <sheetName val="실행(1)"/>
      <sheetName val="중기사용료"/>
      <sheetName val="산수배수"/>
      <sheetName val="횡배수관토공수량"/>
      <sheetName val="총계"/>
      <sheetName val="깨기수량"/>
      <sheetName val="이름정의"/>
      <sheetName val="초기화면"/>
      <sheetName val="공사비집계"/>
      <sheetName val="식재총괄"/>
      <sheetName val="단가LIST(8.16)"/>
      <sheetName val="2공구산출내역"/>
      <sheetName val="단재적표"/>
      <sheetName val="마산방향"/>
      <sheetName val="마산방향철근집계"/>
      <sheetName val="C.배수관공"/>
      <sheetName val="기계경비"/>
      <sheetName val="수도일위대가"/>
      <sheetName val="단가산출2"/>
      <sheetName val="단가 및 재료비"/>
      <sheetName val="총괄"/>
      <sheetName val="매립"/>
      <sheetName val="매입세"/>
      <sheetName val="플랜트 설치"/>
      <sheetName val="1995년 섹터별 매출"/>
      <sheetName val="FAB별"/>
      <sheetName val="경사수로"/>
      <sheetName val="1차변경내역"/>
      <sheetName val="몰탈재료산출"/>
      <sheetName val="CABdata"/>
      <sheetName val="_x0002__x0000_ヰC_x0000__x0000_"/>
      <sheetName val="_x0008_"/>
      <sheetName val="참조"/>
      <sheetName val="기성_총괄내역3"/>
      <sheetName val="공정별_시공_및_집행내역3"/>
      <sheetName val="단면_(2)3"/>
      <sheetName val="실행내역_2"/>
      <sheetName val="I_설계조건3"/>
      <sheetName val="특색있는_녹화거리_조성공사(2월_10일)3"/>
      <sheetName val="_ｹ-ﾌﾞﾙ3"/>
      <sheetName val="표지_(2)2"/>
      <sheetName val="1_설계기준2"/>
      <sheetName val="1_설계조건2"/>
      <sheetName val="빌딩_안내2"/>
      <sheetName val="1_우편집중내역서2"/>
      <sheetName val="내역서_2"/>
      <sheetName val="3BL공동구_수량2"/>
      <sheetName val="11_자재단가2"/>
      <sheetName val="수목데이타_2"/>
      <sheetName val="3_하중산정4_지지력2"/>
      <sheetName val="기성_총괄내역2"/>
      <sheetName val="공정별_시공_및_집행내역2"/>
      <sheetName val="단면_(2)2"/>
      <sheetName val="실행내역_1"/>
      <sheetName val="I_설계조건2"/>
      <sheetName val="특색있는_녹화거리_조성공사(2월_10일)2"/>
      <sheetName val="_ｹ-ﾌﾞﾙ2"/>
      <sheetName val="표지_(2)1"/>
      <sheetName val="1_설계기준1"/>
      <sheetName val="1_설계조건1"/>
      <sheetName val="빌딩_안내1"/>
      <sheetName val="1_우편집중내역서1"/>
      <sheetName val="내역서_1"/>
      <sheetName val="3BL공동구_수량1"/>
      <sheetName val="11_자재단가1"/>
      <sheetName val="수목데이타_1"/>
      <sheetName val="3_하중산정4_지지력1"/>
      <sheetName val="기성_총괄내역4"/>
      <sheetName val="공정별_시공_및_집행내역4"/>
      <sheetName val="단면_(2)4"/>
      <sheetName val="실행내역_3"/>
      <sheetName val="I_설계조건4"/>
      <sheetName val="특색있는_녹화거리_조성공사(2월_10일)4"/>
      <sheetName val="_ｹ-ﾌﾞﾙ4"/>
      <sheetName val="표지_(2)3"/>
      <sheetName val="1_설계기준3"/>
      <sheetName val="1_설계조건3"/>
      <sheetName val="빌딩_안내3"/>
      <sheetName val="1_우편집중내역서3"/>
      <sheetName val="내역서_3"/>
      <sheetName val="3BL공동구_수량3"/>
      <sheetName val="11_자재단가3"/>
      <sheetName val="수목데이타_3"/>
      <sheetName val="3_하중산정4_지지력3"/>
      <sheetName val="설계내역(2001)"/>
      <sheetName val="자재목록"/>
      <sheetName val="입력"/>
      <sheetName val="A1"/>
      <sheetName val="노원열병합  건축공사기성내역서"/>
      <sheetName val="여과지동"/>
      <sheetName val="직원수당"/>
      <sheetName val="주요공사"/>
      <sheetName val="File_관급"/>
      <sheetName val="공정집계"/>
      <sheetName val="실행"/>
      <sheetName val="6월실적"/>
      <sheetName val="노임이"/>
      <sheetName val="단가산출1"/>
      <sheetName val="fursys"/>
      <sheetName val="Constants"/>
      <sheetName val="_x0002_"/>
      <sheetName val="File_관_x0000_"/>
      <sheetName val="File_관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 refreshError="1"/>
      <sheetData sheetId="407" refreshError="1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 refreshError="1"/>
      <sheetData sheetId="55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Y39"/>
  <sheetViews>
    <sheetView showGridLines="0" showZeros="0" zoomScaleNormal="100" zoomScaleSheetLayoutView="80" workbookViewId="0">
      <selection activeCell="D16" sqref="D16"/>
    </sheetView>
  </sheetViews>
  <sheetFormatPr defaultRowHeight="13.5"/>
  <cols>
    <col min="1" max="1" width="6.33203125" style="25" customWidth="1"/>
    <col min="2" max="2" width="10.44140625" style="25" customWidth="1"/>
    <col min="3" max="3" width="0.77734375" style="25" customWidth="1"/>
    <col min="4" max="5" width="5.21875" style="25" customWidth="1"/>
    <col min="6" max="6" width="11.109375" style="25" customWidth="1"/>
    <col min="7" max="7" width="4.77734375" style="25" customWidth="1"/>
    <col min="8" max="9" width="5.109375" style="25" customWidth="1"/>
    <col min="10" max="10" width="0.6640625" style="25" customWidth="1"/>
    <col min="11" max="16" width="5.109375" style="25" customWidth="1"/>
    <col min="17" max="17" width="0.6640625" style="25" customWidth="1"/>
    <col min="18" max="22" width="5.109375" style="25" customWidth="1"/>
    <col min="23" max="23" width="5" style="25" customWidth="1"/>
    <col min="24" max="24" width="0.6640625" style="25" customWidth="1"/>
    <col min="25" max="16384" width="8.88671875" style="25"/>
  </cols>
  <sheetData>
    <row r="2" spans="1:25" ht="32.2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1"/>
    </row>
    <row r="3" spans="1:25" ht="24.9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3" customHeight="1">
      <c r="A4" s="220" t="s">
        <v>313</v>
      </c>
      <c r="B4" s="221"/>
      <c r="C4" s="221"/>
      <c r="D4" s="221"/>
      <c r="E4" s="221"/>
      <c r="F4" s="221"/>
      <c r="G4" s="221"/>
      <c r="H4" s="221"/>
      <c r="I4" s="221"/>
      <c r="J4" s="222"/>
      <c r="K4" s="2" t="s">
        <v>23</v>
      </c>
      <c r="L4" s="3"/>
      <c r="M4" s="3"/>
      <c r="N4" s="2" t="s">
        <v>318</v>
      </c>
      <c r="O4" s="4"/>
      <c r="P4" s="3"/>
      <c r="Q4" s="3"/>
      <c r="R4" s="2" t="s">
        <v>75</v>
      </c>
      <c r="S4" s="3"/>
      <c r="T4" s="4"/>
      <c r="U4" s="2" t="s">
        <v>254</v>
      </c>
      <c r="V4" s="3"/>
      <c r="W4" s="3"/>
      <c r="X4" s="5"/>
      <c r="Y4" s="1"/>
    </row>
    <row r="5" spans="1:25" ht="38.25" customHeight="1">
      <c r="A5" s="223" t="s">
        <v>256</v>
      </c>
      <c r="B5" s="224"/>
      <c r="C5" s="224"/>
      <c r="D5" s="224"/>
      <c r="E5" s="22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1"/>
    </row>
    <row r="6" spans="1:25" ht="30" customHeight="1">
      <c r="A6" s="225" t="s">
        <v>316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1"/>
      <c r="Y6" s="1"/>
    </row>
    <row r="7" spans="1:25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1"/>
      <c r="Y7" s="1"/>
    </row>
    <row r="8" spans="1:25" ht="24" customHeight="1">
      <c r="A8" s="8"/>
      <c r="B8" s="15" t="s">
        <v>24</v>
      </c>
      <c r="C8" s="9"/>
      <c r="D8" s="27" t="s">
        <v>257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  <c r="Y8" s="1"/>
    </row>
    <row r="9" spans="1:25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"/>
    </row>
    <row r="10" spans="1:25" ht="24" customHeight="1">
      <c r="A10" s="8"/>
      <c r="B10" s="15" t="s">
        <v>25</v>
      </c>
      <c r="C10" s="9"/>
      <c r="D10" s="17" t="s">
        <v>314</v>
      </c>
      <c r="E10" s="14"/>
      <c r="F10" s="14"/>
      <c r="G10" s="17" t="s">
        <v>315</v>
      </c>
      <c r="H10" s="14"/>
      <c r="I10" s="14"/>
      <c r="J10" s="20"/>
      <c r="K10" s="17"/>
      <c r="L10" s="17"/>
      <c r="M10" s="14"/>
      <c r="N10" s="17"/>
      <c r="O10" s="14"/>
      <c r="P10" s="17"/>
      <c r="Q10" s="14"/>
      <c r="R10" s="14"/>
      <c r="S10" s="14"/>
      <c r="T10" s="14"/>
      <c r="U10" s="28"/>
      <c r="V10" s="14"/>
      <c r="W10" s="9"/>
      <c r="X10" s="10"/>
      <c r="Y10" s="1"/>
    </row>
    <row r="11" spans="1:25" ht="9.9499999999999993" customHeight="1">
      <c r="A11" s="8"/>
      <c r="B11" s="9"/>
      <c r="C11" s="9"/>
      <c r="D11" s="227"/>
      <c r="E11" s="227"/>
      <c r="F11" s="227"/>
      <c r="G11" s="227"/>
      <c r="H11" s="227"/>
      <c r="I11" s="227"/>
      <c r="J11" s="29"/>
      <c r="K11" s="218"/>
      <c r="L11" s="218"/>
      <c r="M11" s="218"/>
      <c r="N11" s="228"/>
      <c r="O11" s="228"/>
      <c r="P11" s="228"/>
      <c r="Q11" s="29"/>
      <c r="R11" s="30"/>
      <c r="S11" s="31"/>
      <c r="T11" s="31"/>
      <c r="U11" s="31"/>
      <c r="V11" s="31"/>
      <c r="W11" s="31"/>
      <c r="X11" s="22"/>
      <c r="Y11" s="1"/>
    </row>
    <row r="12" spans="1:25" ht="15.75" customHeight="1">
      <c r="A12" s="8"/>
      <c r="B12" s="9"/>
      <c r="C12" s="9"/>
      <c r="D12" s="32"/>
      <c r="E12" s="32"/>
      <c r="F12" s="32"/>
      <c r="G12" s="32"/>
      <c r="H12" s="32"/>
      <c r="I12" s="32"/>
      <c r="J12" s="29"/>
      <c r="K12" s="29"/>
      <c r="L12" s="29"/>
      <c r="M12" s="29"/>
      <c r="N12" s="33"/>
      <c r="O12" s="33"/>
      <c r="P12" s="33"/>
      <c r="Q12" s="29"/>
      <c r="R12" s="30"/>
      <c r="S12" s="31"/>
      <c r="T12" s="31"/>
      <c r="U12" s="31"/>
      <c r="V12" s="31"/>
      <c r="W12" s="31"/>
      <c r="X12" s="22"/>
      <c r="Y12" s="1"/>
    </row>
    <row r="13" spans="1:25" ht="21" customHeight="1">
      <c r="A13" s="8"/>
      <c r="B13" s="9"/>
      <c r="C13" s="9"/>
      <c r="D13" s="14"/>
      <c r="E13" s="14"/>
      <c r="F13" s="14"/>
      <c r="G13" s="28"/>
      <c r="H13" s="14"/>
      <c r="I13" s="14"/>
      <c r="J13" s="14"/>
      <c r="K13" s="34"/>
      <c r="L13" s="14"/>
      <c r="M13" s="2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0"/>
      <c r="Y13" s="1"/>
    </row>
    <row r="14" spans="1:25" ht="15.75" customHeight="1">
      <c r="A14" s="8"/>
      <c r="B14" s="9"/>
      <c r="C14" s="9"/>
      <c r="D14" s="35"/>
      <c r="E14" s="35"/>
      <c r="F14" s="35"/>
      <c r="G14" s="35"/>
      <c r="H14" s="35"/>
      <c r="I14" s="35"/>
      <c r="J14" s="29"/>
      <c r="K14" s="218"/>
      <c r="L14" s="218"/>
      <c r="M14" s="218"/>
      <c r="N14" s="218"/>
      <c r="O14" s="218"/>
      <c r="P14" s="218"/>
      <c r="Q14" s="29"/>
      <c r="R14" s="218"/>
      <c r="S14" s="218"/>
      <c r="T14" s="218"/>
      <c r="U14" s="218"/>
      <c r="V14" s="218"/>
      <c r="W14" s="218"/>
      <c r="X14" s="22"/>
      <c r="Y14" s="1"/>
    </row>
    <row r="15" spans="1:25" ht="21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1"/>
    </row>
    <row r="16" spans="1:25" ht="27" customHeight="1">
      <c r="A16" s="8"/>
      <c r="B16" s="15" t="s">
        <v>26</v>
      </c>
      <c r="C16" s="16"/>
      <c r="D16" s="17" t="str">
        <f>NUMBERSTRING(원가계산서!E27,1)&amp;"원정 (\"&amp;FIXED(원가계산서!E27,0)&amp;")"</f>
        <v>일천팔백칠십이만칠천오백원정 (\18,727,500)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9"/>
      <c r="R16" s="9"/>
      <c r="S16" s="9"/>
      <c r="T16" s="9"/>
      <c r="U16" s="9"/>
      <c r="V16" s="9"/>
      <c r="W16" s="9"/>
      <c r="X16" s="10"/>
      <c r="Y16" s="1"/>
    </row>
    <row r="17" spans="1:25" ht="27" customHeight="1">
      <c r="A17" s="8"/>
      <c r="B17" s="16" t="str">
        <f>"◎  도     급     액 : \"&amp;FIXED(원가계산서!E26, 0)</f>
        <v>◎  도     급     액 : \18,727,500</v>
      </c>
      <c r="C17" s="16"/>
      <c r="D17" s="16"/>
      <c r="E17" s="16"/>
      <c r="F17" s="16"/>
      <c r="G17" s="16"/>
      <c r="H17" s="16"/>
      <c r="I17" s="16"/>
      <c r="J17" s="16"/>
      <c r="K17" s="16"/>
      <c r="L17" s="16" t="str">
        <f>"◎  공 급 가 액 : \"&amp;FIXED(원가계산서!E24, 0)</f>
        <v>◎  공 급 가 액 : \17,025,000</v>
      </c>
      <c r="M17" s="16"/>
      <c r="N17" s="16"/>
      <c r="O17" s="16"/>
      <c r="P17" s="16"/>
      <c r="Q17" s="9"/>
      <c r="R17" s="9"/>
      <c r="S17" s="9"/>
      <c r="T17" s="9"/>
      <c r="U17" s="9"/>
      <c r="V17" s="9"/>
      <c r="W17" s="9"/>
      <c r="X17" s="10"/>
      <c r="Y17" s="1"/>
    </row>
    <row r="18" spans="1:25" ht="27" customHeight="1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 t="str">
        <f>"◎  부   가   세 :    \"&amp;FIXED(원가계산서!E25,0)&amp;""</f>
        <v>◎  부   가   세 :    \1,702,500</v>
      </c>
      <c r="M18" s="16"/>
      <c r="N18" s="16"/>
      <c r="O18" s="16"/>
      <c r="P18" s="16"/>
      <c r="Q18" s="9"/>
      <c r="R18" s="9"/>
      <c r="S18" s="9"/>
      <c r="T18" s="9"/>
      <c r="U18" s="9"/>
      <c r="V18" s="9"/>
      <c r="W18" s="9"/>
      <c r="X18" s="10"/>
      <c r="Y18" s="1"/>
    </row>
    <row r="19" spans="1:25" ht="27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6"/>
      <c r="N19" s="16"/>
      <c r="O19" s="16"/>
      <c r="P19" s="16"/>
      <c r="Q19" s="9"/>
      <c r="R19" s="9"/>
      <c r="S19" s="9"/>
      <c r="T19" s="9"/>
      <c r="U19" s="9"/>
      <c r="V19" s="9"/>
      <c r="W19" s="9"/>
      <c r="X19" s="10"/>
      <c r="Y19" s="1"/>
    </row>
    <row r="20" spans="1:25" ht="21" customHeight="1" thickBot="1">
      <c r="A20" s="1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2"/>
      <c r="R20" s="12"/>
      <c r="S20" s="12"/>
      <c r="T20" s="12"/>
      <c r="U20" s="12"/>
      <c r="V20" s="12"/>
      <c r="W20" s="12"/>
      <c r="X20" s="13"/>
      <c r="Y20" s="1"/>
    </row>
    <row r="21" spans="1:25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 customHeight="1"/>
    <row r="23" spans="1:25" ht="21" customHeight="1"/>
    <row r="24" spans="1:25" ht="21" customHeight="1"/>
    <row r="25" spans="1:25" ht="21" customHeight="1"/>
    <row r="26" spans="1:25" ht="21" customHeight="1"/>
    <row r="27" spans="1:25" ht="21" customHeight="1"/>
    <row r="28" spans="1:25" ht="21" customHeight="1"/>
    <row r="29" spans="1:25" ht="21" customHeight="1"/>
    <row r="30" spans="1:25" ht="21" customHeight="1"/>
    <row r="31" spans="1:25" ht="21" customHeight="1"/>
    <row r="32" spans="1:25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1">
    <mergeCell ref="K14:M14"/>
    <mergeCell ref="N14:P14"/>
    <mergeCell ref="R14:T14"/>
    <mergeCell ref="U14:W14"/>
    <mergeCell ref="A2:X2"/>
    <mergeCell ref="A4:J4"/>
    <mergeCell ref="A5:E5"/>
    <mergeCell ref="A6:W6"/>
    <mergeCell ref="D11:F11"/>
    <mergeCell ref="G11:I11"/>
    <mergeCell ref="K11:P11"/>
  </mergeCells>
  <phoneticPr fontId="3" type="noConversion"/>
  <pageMargins left="0.82677165354330717" right="0.59055118110236227" top="0.47244094488188981" bottom="0.47244094488188981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2"/>
  <sheetViews>
    <sheetView showGridLines="0" tabSelected="1" zoomScaleSheetLayoutView="100" workbookViewId="0">
      <selection activeCell="E25" sqref="E25"/>
    </sheetView>
  </sheetViews>
  <sheetFormatPr defaultRowHeight="15" customHeight="1"/>
  <cols>
    <col min="1" max="1" width="4.88671875" style="38" customWidth="1"/>
    <col min="2" max="2" width="6.88671875" style="38" customWidth="1"/>
    <col min="3" max="3" width="4.33203125" style="38" customWidth="1"/>
    <col min="4" max="4" width="17.109375" style="38" customWidth="1"/>
    <col min="5" max="5" width="17.6640625" style="38" customWidth="1"/>
    <col min="6" max="6" width="8.88671875" style="38"/>
    <col min="7" max="7" width="11.21875" style="125" customWidth="1"/>
    <col min="8" max="8" width="21.6640625" style="38" customWidth="1"/>
    <col min="9" max="9" width="5.77734375" style="38" customWidth="1"/>
    <col min="10" max="10" width="11.109375" style="38" customWidth="1"/>
    <col min="11" max="11" width="8.88671875" style="38"/>
    <col min="12" max="12" width="18.21875" style="38" customWidth="1"/>
    <col min="13" max="13" width="17.77734375" style="38" customWidth="1"/>
    <col min="14" max="16384" width="8.88671875" style="38"/>
  </cols>
  <sheetData>
    <row r="1" spans="1:17" ht="30" customHeight="1">
      <c r="A1" s="238" t="s">
        <v>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36"/>
      <c r="M1" s="37"/>
      <c r="N1" s="37"/>
      <c r="O1" s="37"/>
      <c r="P1" s="37"/>
      <c r="Q1" s="37"/>
    </row>
    <row r="2" spans="1:17" s="37" customFormat="1" ht="24.95" customHeight="1" thickBot="1">
      <c r="A2" s="39" t="s">
        <v>16</v>
      </c>
      <c r="B2" s="39"/>
      <c r="C2" s="39" t="s">
        <v>316</v>
      </c>
      <c r="D2" s="39"/>
      <c r="E2" s="39"/>
      <c r="F2" s="39"/>
      <c r="G2" s="39"/>
      <c r="H2" s="39"/>
      <c r="I2" s="40"/>
      <c r="J2" s="239"/>
      <c r="K2" s="240"/>
      <c r="L2" s="36"/>
    </row>
    <row r="3" spans="1:17" ht="21" customHeight="1" thickBot="1">
      <c r="A3" s="241" t="s">
        <v>27</v>
      </c>
      <c r="B3" s="242"/>
      <c r="C3" s="242" t="s">
        <v>28</v>
      </c>
      <c r="D3" s="243"/>
      <c r="E3" s="41" t="s">
        <v>29</v>
      </c>
      <c r="F3" s="42" t="s">
        <v>2</v>
      </c>
      <c r="G3" s="244" t="s">
        <v>30</v>
      </c>
      <c r="H3" s="245"/>
      <c r="I3" s="245"/>
      <c r="J3" s="246"/>
      <c r="K3" s="43" t="s">
        <v>31</v>
      </c>
      <c r="L3" s="36"/>
      <c r="M3" s="37"/>
      <c r="N3" s="37"/>
      <c r="O3" s="37"/>
      <c r="P3" s="37"/>
      <c r="Q3" s="37"/>
    </row>
    <row r="4" spans="1:17" ht="20.100000000000001" customHeight="1" thickTop="1">
      <c r="A4" s="229" t="s">
        <v>3</v>
      </c>
      <c r="B4" s="232" t="s">
        <v>32</v>
      </c>
      <c r="C4" s="44" t="s">
        <v>33</v>
      </c>
      <c r="D4" s="45" t="s">
        <v>4</v>
      </c>
      <c r="E4" s="46"/>
      <c r="F4" s="47"/>
      <c r="G4" s="48"/>
      <c r="H4" s="49"/>
      <c r="I4" s="49"/>
      <c r="J4" s="49"/>
      <c r="K4" s="50"/>
      <c r="L4" s="36"/>
      <c r="M4" s="37"/>
      <c r="N4" s="37"/>
      <c r="O4" s="37"/>
      <c r="P4" s="37"/>
      <c r="Q4" s="37"/>
    </row>
    <row r="5" spans="1:17" ht="20.100000000000001" customHeight="1">
      <c r="A5" s="230"/>
      <c r="B5" s="233"/>
      <c r="C5" s="51" t="s">
        <v>5</v>
      </c>
      <c r="D5" s="52" t="s">
        <v>6</v>
      </c>
      <c r="E5" s="53"/>
      <c r="F5" s="54"/>
      <c r="G5" s="55"/>
      <c r="H5" s="56"/>
      <c r="I5" s="56"/>
      <c r="J5" s="56"/>
      <c r="K5" s="57"/>
      <c r="L5" s="36"/>
      <c r="M5" s="37"/>
      <c r="N5" s="37"/>
      <c r="O5" s="37"/>
      <c r="P5" s="37"/>
      <c r="Q5" s="37"/>
    </row>
    <row r="6" spans="1:17" ht="20.100000000000001" customHeight="1">
      <c r="A6" s="230"/>
      <c r="B6" s="233"/>
      <c r="C6" s="58" t="s">
        <v>34</v>
      </c>
      <c r="D6" s="59" t="s">
        <v>35</v>
      </c>
      <c r="E6" s="60">
        <f>TRUNC(E4-E5)</f>
        <v>0</v>
      </c>
      <c r="F6" s="61"/>
      <c r="G6" s="62" t="s">
        <v>36</v>
      </c>
      <c r="H6" s="63"/>
      <c r="I6" s="63"/>
      <c r="J6" s="63"/>
      <c r="K6" s="64"/>
      <c r="L6" s="36"/>
      <c r="M6" s="37"/>
      <c r="N6" s="37"/>
      <c r="O6" s="37"/>
      <c r="P6" s="37"/>
      <c r="Q6" s="37"/>
    </row>
    <row r="7" spans="1:17" ht="20.100000000000001" customHeight="1">
      <c r="A7" s="230"/>
      <c r="B7" s="234" t="s">
        <v>37</v>
      </c>
      <c r="C7" s="65" t="s">
        <v>38</v>
      </c>
      <c r="D7" s="66" t="s">
        <v>39</v>
      </c>
      <c r="E7" s="67"/>
      <c r="F7" s="68"/>
      <c r="G7" s="69"/>
      <c r="H7" s="70"/>
      <c r="I7" s="70"/>
      <c r="J7" s="70"/>
      <c r="K7" s="71"/>
      <c r="L7" s="36"/>
      <c r="M7" s="37"/>
      <c r="N7" s="37"/>
      <c r="O7" s="37"/>
      <c r="P7" s="37"/>
      <c r="Q7" s="37"/>
    </row>
    <row r="8" spans="1:17" ht="20.100000000000001" customHeight="1">
      <c r="A8" s="230"/>
      <c r="B8" s="233"/>
      <c r="C8" s="51" t="s">
        <v>40</v>
      </c>
      <c r="D8" s="52" t="s">
        <v>41</v>
      </c>
      <c r="E8" s="53">
        <f>TRUNC(E7*F8)</f>
        <v>0</v>
      </c>
      <c r="F8" s="72">
        <v>0</v>
      </c>
      <c r="G8" s="73" t="s">
        <v>42</v>
      </c>
      <c r="H8" s="74">
        <f>F8</f>
        <v>0</v>
      </c>
      <c r="I8" s="74"/>
      <c r="J8" s="56"/>
      <c r="K8" s="57"/>
      <c r="L8" s="36"/>
      <c r="M8" s="37"/>
      <c r="N8" s="37"/>
      <c r="O8" s="37"/>
      <c r="P8" s="37"/>
      <c r="Q8" s="37"/>
    </row>
    <row r="9" spans="1:17" ht="20.100000000000001" customHeight="1">
      <c r="A9" s="230"/>
      <c r="B9" s="235"/>
      <c r="C9" s="75" t="s">
        <v>7</v>
      </c>
      <c r="D9" s="76" t="s">
        <v>43</v>
      </c>
      <c r="E9" s="77">
        <f>SUM(E7:E8)</f>
        <v>0</v>
      </c>
      <c r="F9" s="78"/>
      <c r="G9" s="79" t="s">
        <v>44</v>
      </c>
      <c r="H9" s="80"/>
      <c r="I9" s="80"/>
      <c r="J9" s="80"/>
      <c r="K9" s="81"/>
      <c r="L9" s="36"/>
      <c r="M9" s="37"/>
      <c r="N9" s="37"/>
      <c r="O9" s="37"/>
      <c r="P9" s="37"/>
      <c r="Q9" s="37"/>
    </row>
    <row r="10" spans="1:17" ht="20.100000000000001" customHeight="1">
      <c r="A10" s="230"/>
      <c r="B10" s="234" t="s">
        <v>45</v>
      </c>
      <c r="C10" s="82" t="s">
        <v>8</v>
      </c>
      <c r="D10" s="83" t="s">
        <v>46</v>
      </c>
      <c r="E10" s="84"/>
      <c r="F10" s="85"/>
      <c r="G10" s="86"/>
      <c r="H10" s="87"/>
      <c r="I10" s="87"/>
      <c r="J10" s="87"/>
      <c r="K10" s="88"/>
      <c r="L10" s="36"/>
      <c r="M10" s="37"/>
      <c r="N10" s="37"/>
      <c r="O10" s="37"/>
      <c r="P10" s="37"/>
      <c r="Q10" s="37"/>
    </row>
    <row r="11" spans="1:17" ht="20.100000000000001" customHeight="1">
      <c r="A11" s="230"/>
      <c r="B11" s="236"/>
      <c r="C11" s="51" t="s">
        <v>47</v>
      </c>
      <c r="D11" s="52" t="s">
        <v>9</v>
      </c>
      <c r="E11" s="53">
        <f>TRUNC(E9*F11)</f>
        <v>0</v>
      </c>
      <c r="F11" s="72">
        <v>0</v>
      </c>
      <c r="G11" s="73" t="s">
        <v>10</v>
      </c>
      <c r="H11" s="74">
        <f>F11</f>
        <v>0</v>
      </c>
      <c r="I11" s="74"/>
      <c r="J11" s="56"/>
      <c r="K11" s="57"/>
      <c r="L11" s="36"/>
      <c r="M11" s="37"/>
      <c r="N11" s="37"/>
      <c r="O11" s="37"/>
      <c r="P11" s="37"/>
      <c r="Q11" s="37"/>
    </row>
    <row r="12" spans="1:17" ht="20.100000000000001" customHeight="1">
      <c r="A12" s="230"/>
      <c r="B12" s="236"/>
      <c r="C12" s="51" t="s">
        <v>48</v>
      </c>
      <c r="D12" s="52" t="s">
        <v>49</v>
      </c>
      <c r="E12" s="53">
        <f>TRUNC(E9*F12)</f>
        <v>0</v>
      </c>
      <c r="F12" s="72">
        <v>0</v>
      </c>
      <c r="G12" s="73" t="s">
        <v>10</v>
      </c>
      <c r="H12" s="74">
        <f>F12</f>
        <v>0</v>
      </c>
      <c r="I12" s="74"/>
      <c r="J12" s="56"/>
      <c r="K12" s="57"/>
      <c r="L12" s="36"/>
      <c r="M12" s="37"/>
      <c r="N12" s="37"/>
      <c r="O12" s="37"/>
      <c r="P12" s="37"/>
      <c r="Q12" s="37"/>
    </row>
    <row r="13" spans="1:17" ht="20.100000000000001" customHeight="1">
      <c r="A13" s="230"/>
      <c r="B13" s="236"/>
      <c r="C13" s="51" t="s">
        <v>17</v>
      </c>
      <c r="D13" s="89" t="s">
        <v>50</v>
      </c>
      <c r="E13" s="53">
        <f>TRUNC(E7*F13)</f>
        <v>0</v>
      </c>
      <c r="F13" s="90">
        <v>0</v>
      </c>
      <c r="G13" s="73" t="s">
        <v>42</v>
      </c>
      <c r="H13" s="74">
        <f>F13</f>
        <v>0</v>
      </c>
      <c r="I13" s="91"/>
      <c r="J13" s="63"/>
      <c r="K13" s="64"/>
      <c r="L13" s="36"/>
      <c r="M13" s="37"/>
      <c r="N13" s="37"/>
      <c r="O13" s="37"/>
      <c r="P13" s="37"/>
      <c r="Q13" s="37"/>
    </row>
    <row r="14" spans="1:17" ht="20.100000000000001" customHeight="1">
      <c r="A14" s="230"/>
      <c r="B14" s="236"/>
      <c r="C14" s="51" t="s">
        <v>15</v>
      </c>
      <c r="D14" s="89" t="s">
        <v>51</v>
      </c>
      <c r="E14" s="53">
        <f>TRUNC(E7*F14)</f>
        <v>0</v>
      </c>
      <c r="F14" s="90">
        <v>0</v>
      </c>
      <c r="G14" s="73" t="s">
        <v>42</v>
      </c>
      <c r="H14" s="74">
        <f>F14</f>
        <v>0</v>
      </c>
      <c r="I14" s="91"/>
      <c r="J14" s="63"/>
      <c r="K14" s="64"/>
      <c r="L14" s="36"/>
      <c r="M14" s="37"/>
      <c r="N14" s="37"/>
      <c r="O14" s="37"/>
      <c r="P14" s="37"/>
      <c r="Q14" s="37"/>
    </row>
    <row r="15" spans="1:17" ht="20.100000000000001" customHeight="1">
      <c r="A15" s="230"/>
      <c r="B15" s="236"/>
      <c r="C15" s="51" t="s">
        <v>18</v>
      </c>
      <c r="D15" s="92" t="s">
        <v>52</v>
      </c>
      <c r="E15" s="53">
        <f>TRUNC(((E6+E7)*F15)+K15)</f>
        <v>0</v>
      </c>
      <c r="F15" s="72">
        <v>0</v>
      </c>
      <c r="G15" s="93" t="s">
        <v>53</v>
      </c>
      <c r="H15" s="94"/>
      <c r="I15" s="94">
        <f>F15</f>
        <v>0</v>
      </c>
      <c r="J15" s="73" t="s">
        <v>54</v>
      </c>
      <c r="K15" s="95"/>
      <c r="L15" s="36"/>
      <c r="M15" s="37"/>
      <c r="N15" s="37"/>
      <c r="O15" s="37"/>
      <c r="P15" s="37"/>
      <c r="Q15" s="37"/>
    </row>
    <row r="16" spans="1:17" ht="20.100000000000001" customHeight="1">
      <c r="A16" s="230"/>
      <c r="B16" s="236"/>
      <c r="C16" s="51" t="s">
        <v>19</v>
      </c>
      <c r="D16" s="52" t="s">
        <v>55</v>
      </c>
      <c r="E16" s="53">
        <f>TRUNC((E6+E9)*F16)</f>
        <v>0</v>
      </c>
      <c r="F16" s="72">
        <v>0</v>
      </c>
      <c r="G16" s="73" t="s">
        <v>56</v>
      </c>
      <c r="H16" s="94"/>
      <c r="I16" s="94">
        <f>F16</f>
        <v>0</v>
      </c>
      <c r="J16" s="56"/>
      <c r="K16" s="57"/>
      <c r="L16" s="36"/>
      <c r="M16" s="37"/>
      <c r="N16" s="37"/>
      <c r="O16" s="37"/>
      <c r="P16" s="37"/>
      <c r="Q16" s="37"/>
    </row>
    <row r="17" spans="1:17" ht="20.100000000000001" customHeight="1">
      <c r="A17" s="230"/>
      <c r="B17" s="236"/>
      <c r="C17" s="51" t="s">
        <v>20</v>
      </c>
      <c r="D17" s="89" t="s">
        <v>57</v>
      </c>
      <c r="E17" s="53">
        <f>TRUNC((E6+E7+E10)*F17)</f>
        <v>0</v>
      </c>
      <c r="F17" s="72">
        <v>0</v>
      </c>
      <c r="G17" s="73" t="s">
        <v>11</v>
      </c>
      <c r="H17" s="56"/>
      <c r="I17" s="91">
        <f>F17</f>
        <v>0</v>
      </c>
      <c r="J17" s="63"/>
      <c r="K17" s="64"/>
      <c r="L17" s="36"/>
      <c r="M17" s="37"/>
      <c r="N17" s="37"/>
      <c r="O17" s="37"/>
      <c r="P17" s="37"/>
      <c r="Q17" s="37"/>
    </row>
    <row r="18" spans="1:17" ht="20.100000000000001" customHeight="1">
      <c r="A18" s="230"/>
      <c r="B18" s="237"/>
      <c r="C18" s="58" t="s">
        <v>58</v>
      </c>
      <c r="D18" s="59" t="s">
        <v>59</v>
      </c>
      <c r="E18" s="60">
        <f>SUM(E10:E17)</f>
        <v>0</v>
      </c>
      <c r="F18" s="61"/>
      <c r="G18" s="96" t="s">
        <v>60</v>
      </c>
      <c r="I18" s="63"/>
      <c r="J18" s="63"/>
      <c r="K18" s="64"/>
      <c r="L18" s="36"/>
      <c r="M18" s="37"/>
      <c r="N18" s="37"/>
      <c r="O18" s="37"/>
      <c r="P18" s="37"/>
      <c r="Q18" s="37"/>
    </row>
    <row r="19" spans="1:17" ht="20.100000000000001" customHeight="1">
      <c r="A19" s="231"/>
      <c r="B19" s="97"/>
      <c r="C19" s="98" t="s">
        <v>12</v>
      </c>
      <c r="D19" s="98" t="s">
        <v>61</v>
      </c>
      <c r="E19" s="99">
        <f>TRUNC(E6+E9+E18)</f>
        <v>0</v>
      </c>
      <c r="F19" s="100"/>
      <c r="G19" s="97" t="s">
        <v>62</v>
      </c>
      <c r="H19" s="101"/>
      <c r="I19" s="97"/>
      <c r="J19" s="97"/>
      <c r="K19" s="102"/>
      <c r="L19" s="36"/>
      <c r="M19" s="37"/>
      <c r="N19" s="37"/>
      <c r="O19" s="37"/>
      <c r="P19" s="37"/>
      <c r="Q19" s="37"/>
    </row>
    <row r="20" spans="1:17" ht="21.95" customHeight="1">
      <c r="A20" s="253" t="s">
        <v>63</v>
      </c>
      <c r="B20" s="254"/>
      <c r="C20" s="254"/>
      <c r="D20" s="255"/>
      <c r="E20" s="84">
        <f>내역서!F7</f>
        <v>0</v>
      </c>
      <c r="F20" s="103">
        <v>0.06</v>
      </c>
      <c r="G20" s="104" t="s">
        <v>13</v>
      </c>
      <c r="H20" s="105">
        <f>F20</f>
        <v>0.06</v>
      </c>
      <c r="I20" s="87"/>
      <c r="J20" s="87"/>
      <c r="K20" s="88"/>
      <c r="L20" s="36"/>
      <c r="M20" s="37"/>
      <c r="N20" s="37"/>
      <c r="O20" s="37"/>
      <c r="P20" s="37"/>
      <c r="Q20" s="37"/>
    </row>
    <row r="21" spans="1:17" ht="21.95" customHeight="1">
      <c r="A21" s="247" t="s">
        <v>64</v>
      </c>
      <c r="B21" s="248"/>
      <c r="C21" s="248"/>
      <c r="D21" s="249"/>
      <c r="E21" s="53">
        <f>TRUNC(E19+E20)</f>
        <v>0</v>
      </c>
      <c r="F21" s="54"/>
      <c r="G21" s="55" t="s">
        <v>65</v>
      </c>
      <c r="H21" s="56"/>
      <c r="I21" s="56"/>
      <c r="J21" s="106" t="s">
        <v>66</v>
      </c>
      <c r="K21" s="107"/>
      <c r="L21" s="36"/>
      <c r="M21" s="37"/>
      <c r="N21" s="37"/>
      <c r="O21" s="37"/>
      <c r="P21" s="37"/>
      <c r="Q21" s="37"/>
    </row>
    <row r="22" spans="1:17" ht="21.95" customHeight="1">
      <c r="A22" s="247" t="s">
        <v>14</v>
      </c>
      <c r="B22" s="248"/>
      <c r="C22" s="248"/>
      <c r="D22" s="249"/>
      <c r="E22" s="53">
        <f>J23</f>
        <v>0</v>
      </c>
      <c r="F22" s="72">
        <v>0.15</v>
      </c>
      <c r="G22" s="108" t="s">
        <v>74</v>
      </c>
      <c r="H22" s="56"/>
      <c r="I22" s="56"/>
      <c r="J22" s="109"/>
      <c r="K22" s="110"/>
      <c r="L22" s="111"/>
      <c r="M22" s="37"/>
      <c r="N22" s="37"/>
      <c r="O22" s="37"/>
      <c r="P22" s="37"/>
      <c r="Q22" s="37"/>
    </row>
    <row r="23" spans="1:17" s="117" customFormat="1" ht="21.95" customHeight="1">
      <c r="A23" s="256" t="s">
        <v>67</v>
      </c>
      <c r="B23" s="257"/>
      <c r="C23" s="257"/>
      <c r="D23" s="258"/>
      <c r="E23" s="53">
        <f>내역서!F9</f>
        <v>0</v>
      </c>
      <c r="F23" s="112"/>
      <c r="G23" s="113" t="s">
        <v>255</v>
      </c>
      <c r="H23" s="114"/>
      <c r="I23" s="114"/>
      <c r="J23" s="109"/>
      <c r="K23" s="110"/>
      <c r="L23" s="115"/>
      <c r="M23" s="116"/>
      <c r="N23" s="116"/>
      <c r="O23" s="116"/>
      <c r="P23" s="116"/>
      <c r="Q23" s="116"/>
    </row>
    <row r="24" spans="1:17" ht="21.95" customHeight="1">
      <c r="A24" s="247" t="s">
        <v>68</v>
      </c>
      <c r="B24" s="248"/>
      <c r="C24" s="248"/>
      <c r="D24" s="249"/>
      <c r="E24" s="53">
        <v>17025000</v>
      </c>
      <c r="F24" s="54"/>
      <c r="G24" s="55" t="s">
        <v>69</v>
      </c>
      <c r="H24" s="56"/>
      <c r="I24" s="56"/>
      <c r="J24" s="109"/>
      <c r="K24" s="110"/>
      <c r="L24" s="118"/>
      <c r="M24" s="37"/>
      <c r="N24" s="37"/>
      <c r="O24" s="37"/>
      <c r="P24" s="37"/>
      <c r="Q24" s="37"/>
    </row>
    <row r="25" spans="1:17" ht="21.95" customHeight="1">
      <c r="A25" s="247" t="s">
        <v>22</v>
      </c>
      <c r="B25" s="248"/>
      <c r="C25" s="248"/>
      <c r="D25" s="249"/>
      <c r="E25" s="53">
        <f>TRUNC(E24*F25)</f>
        <v>1702500</v>
      </c>
      <c r="F25" s="72">
        <v>0.1</v>
      </c>
      <c r="G25" s="73" t="s">
        <v>70</v>
      </c>
      <c r="H25" s="56"/>
      <c r="I25" s="56"/>
      <c r="J25" s="56"/>
      <c r="K25" s="57"/>
      <c r="L25" s="111"/>
      <c r="M25" s="37"/>
      <c r="N25" s="37"/>
      <c r="O25" s="37"/>
      <c r="P25" s="37"/>
      <c r="Q25" s="37"/>
    </row>
    <row r="26" spans="1:17" ht="21.95" customHeight="1">
      <c r="A26" s="247" t="s">
        <v>71</v>
      </c>
      <c r="B26" s="248"/>
      <c r="C26" s="248"/>
      <c r="D26" s="249"/>
      <c r="E26" s="53">
        <f>SUM(E24+E25)</f>
        <v>18727500</v>
      </c>
      <c r="F26" s="54"/>
      <c r="G26" s="55" t="s">
        <v>72</v>
      </c>
      <c r="H26" s="56"/>
      <c r="I26" s="56"/>
      <c r="J26" s="56"/>
      <c r="K26" s="57"/>
      <c r="L26" s="36"/>
      <c r="M26" s="37"/>
      <c r="N26" s="37"/>
      <c r="O26" s="37"/>
      <c r="P26" s="37"/>
      <c r="Q26" s="37"/>
    </row>
    <row r="27" spans="1:17" ht="21.95" customHeight="1" thickBot="1">
      <c r="A27" s="250" t="s">
        <v>73</v>
      </c>
      <c r="B27" s="251"/>
      <c r="C27" s="251"/>
      <c r="D27" s="252"/>
      <c r="E27" s="119">
        <f>E26</f>
        <v>18727500</v>
      </c>
      <c r="F27" s="120"/>
      <c r="G27" s="121" t="s">
        <v>21</v>
      </c>
      <c r="H27" s="122"/>
      <c r="I27" s="122"/>
      <c r="J27" s="122"/>
      <c r="K27" s="123"/>
      <c r="L27" s="36"/>
      <c r="M27" s="37"/>
      <c r="N27" s="37"/>
      <c r="O27" s="37"/>
      <c r="P27" s="37"/>
      <c r="Q27" s="37"/>
    </row>
    <row r="28" spans="1:17" ht="15" customHeight="1">
      <c r="A28" s="37"/>
      <c r="B28" s="37"/>
      <c r="C28" s="37"/>
      <c r="D28" s="37"/>
      <c r="E28" s="37"/>
      <c r="F28" s="37"/>
      <c r="G28" s="124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5" customHeight="1">
      <c r="A29" s="37"/>
      <c r="B29" s="37"/>
      <c r="C29" s="37"/>
      <c r="D29" s="37"/>
      <c r="E29" s="37"/>
      <c r="F29" s="37"/>
      <c r="G29" s="124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5" customHeight="1">
      <c r="A30" s="37"/>
      <c r="B30" s="37"/>
      <c r="C30" s="37"/>
      <c r="D30" s="37"/>
      <c r="E30" s="37"/>
      <c r="F30" s="37"/>
      <c r="G30" s="124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5" customHeight="1">
      <c r="A31" s="37"/>
      <c r="B31" s="37"/>
      <c r="C31" s="37"/>
      <c r="D31" s="37"/>
      <c r="E31" s="37"/>
      <c r="F31" s="37"/>
      <c r="G31" s="124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5" customHeight="1">
      <c r="A32" s="37"/>
      <c r="B32" s="37"/>
      <c r="C32" s="37"/>
      <c r="D32" s="37"/>
      <c r="E32" s="37"/>
      <c r="F32" s="37"/>
      <c r="G32" s="124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5" customHeight="1">
      <c r="A33" s="37"/>
      <c r="B33" s="37"/>
      <c r="C33" s="37"/>
      <c r="D33" s="37"/>
      <c r="E33" s="37"/>
      <c r="F33" s="37"/>
      <c r="G33" s="124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5" customHeight="1">
      <c r="A34" s="37"/>
      <c r="B34" s="37"/>
      <c r="C34" s="37"/>
      <c r="D34" s="37"/>
      <c r="E34" s="37"/>
      <c r="F34" s="37"/>
      <c r="G34" s="124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 customHeight="1">
      <c r="A35" s="37"/>
      <c r="B35" s="37"/>
      <c r="C35" s="37"/>
      <c r="D35" s="37"/>
      <c r="E35" s="37"/>
      <c r="F35" s="37"/>
      <c r="G35" s="124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5" customHeight="1">
      <c r="A36" s="37"/>
      <c r="B36" s="37"/>
      <c r="C36" s="37"/>
      <c r="D36" s="37"/>
      <c r="E36" s="37"/>
      <c r="F36" s="37"/>
      <c r="G36" s="124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5" customHeight="1">
      <c r="A37" s="37"/>
      <c r="B37" s="37"/>
      <c r="C37" s="37"/>
      <c r="D37" s="37"/>
      <c r="E37" s="37"/>
      <c r="F37" s="37"/>
      <c r="G37" s="124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15" customHeight="1">
      <c r="A38" s="37"/>
      <c r="B38" s="37"/>
      <c r="C38" s="37"/>
      <c r="D38" s="37"/>
      <c r="E38" s="37"/>
      <c r="F38" s="37"/>
      <c r="G38" s="124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15" customHeight="1">
      <c r="A39" s="37"/>
      <c r="B39" s="37"/>
      <c r="C39" s="37"/>
      <c r="D39" s="37"/>
      <c r="E39" s="37"/>
      <c r="F39" s="37"/>
      <c r="G39" s="124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5" customHeight="1">
      <c r="A40" s="37"/>
      <c r="B40" s="37"/>
      <c r="C40" s="37"/>
      <c r="D40" s="37"/>
      <c r="E40" s="37"/>
      <c r="F40" s="37"/>
      <c r="G40" s="124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5" customHeight="1">
      <c r="A41" s="37"/>
      <c r="B41" s="37"/>
      <c r="C41" s="37"/>
      <c r="D41" s="37"/>
      <c r="E41" s="37"/>
      <c r="F41" s="37"/>
      <c r="G41" s="124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5" customHeight="1">
      <c r="A42" s="37"/>
      <c r="B42" s="37"/>
      <c r="C42" s="37"/>
      <c r="D42" s="37"/>
      <c r="E42" s="37"/>
      <c r="F42" s="37"/>
      <c r="G42" s="124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5" customHeight="1">
      <c r="A43" s="37"/>
      <c r="B43" s="37"/>
      <c r="C43" s="37"/>
      <c r="D43" s="37"/>
      <c r="E43" s="37"/>
      <c r="F43" s="37"/>
      <c r="G43" s="124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5" customHeight="1">
      <c r="A44" s="37"/>
      <c r="B44" s="37"/>
      <c r="C44" s="37"/>
      <c r="D44" s="37"/>
      <c r="E44" s="37"/>
      <c r="F44" s="37"/>
      <c r="G44" s="124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5" customHeight="1">
      <c r="A45" s="37"/>
      <c r="B45" s="37"/>
      <c r="C45" s="37"/>
      <c r="D45" s="37"/>
      <c r="E45" s="37"/>
      <c r="F45" s="37"/>
      <c r="G45" s="124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5" customHeight="1">
      <c r="A46" s="37"/>
      <c r="B46" s="37"/>
      <c r="C46" s="37"/>
      <c r="D46" s="37"/>
      <c r="E46" s="37"/>
      <c r="F46" s="37"/>
      <c r="G46" s="124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5" customHeight="1">
      <c r="A47" s="37"/>
      <c r="B47" s="37"/>
      <c r="C47" s="37"/>
      <c r="D47" s="37"/>
      <c r="E47" s="37"/>
      <c r="F47" s="37"/>
      <c r="G47" s="124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15" customHeight="1">
      <c r="A48" s="37"/>
      <c r="B48" s="37"/>
      <c r="C48" s="37"/>
      <c r="D48" s="37"/>
      <c r="E48" s="37"/>
      <c r="F48" s="37"/>
      <c r="G48" s="124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5" customHeight="1">
      <c r="A49" s="37"/>
      <c r="B49" s="37"/>
      <c r="C49" s="37"/>
      <c r="D49" s="37"/>
      <c r="E49" s="37"/>
      <c r="F49" s="37"/>
      <c r="G49" s="124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5" customHeight="1">
      <c r="A50" s="37"/>
      <c r="B50" s="37"/>
      <c r="C50" s="37"/>
      <c r="D50" s="37"/>
      <c r="E50" s="37"/>
      <c r="F50" s="37"/>
      <c r="G50" s="124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5" customHeight="1">
      <c r="A51" s="37"/>
      <c r="B51" s="37"/>
      <c r="C51" s="37"/>
      <c r="D51" s="37"/>
      <c r="E51" s="37"/>
      <c r="F51" s="37"/>
      <c r="G51" s="124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5" customHeight="1">
      <c r="A52" s="37"/>
      <c r="B52" s="37"/>
      <c r="C52" s="37"/>
      <c r="D52" s="37"/>
      <c r="E52" s="37"/>
      <c r="F52" s="37"/>
      <c r="G52" s="124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5" customHeight="1">
      <c r="A53" s="37"/>
      <c r="B53" s="37"/>
      <c r="C53" s="37"/>
      <c r="D53" s="37"/>
      <c r="E53" s="37"/>
      <c r="F53" s="37"/>
      <c r="G53" s="124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5" customHeight="1">
      <c r="A54" s="37"/>
      <c r="B54" s="37"/>
      <c r="C54" s="37"/>
      <c r="D54" s="37"/>
      <c r="E54" s="37"/>
      <c r="F54" s="37"/>
      <c r="G54" s="124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5" customHeight="1">
      <c r="A55" s="37"/>
      <c r="B55" s="37"/>
      <c r="C55" s="37"/>
      <c r="D55" s="37"/>
      <c r="E55" s="37"/>
      <c r="F55" s="37"/>
      <c r="G55" s="124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5" customHeight="1">
      <c r="A56" s="37"/>
      <c r="B56" s="37"/>
      <c r="C56" s="37"/>
      <c r="D56" s="37"/>
      <c r="E56" s="37"/>
      <c r="F56" s="37"/>
      <c r="G56" s="124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5" customHeight="1">
      <c r="A57" s="37"/>
      <c r="B57" s="37"/>
      <c r="C57" s="37"/>
      <c r="D57" s="37"/>
      <c r="E57" s="37"/>
      <c r="F57" s="37"/>
      <c r="G57" s="124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15" customHeight="1">
      <c r="A58" s="37"/>
      <c r="B58" s="37"/>
      <c r="C58" s="37"/>
      <c r="D58" s="37"/>
      <c r="E58" s="37"/>
      <c r="F58" s="37"/>
      <c r="G58" s="124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5" customHeight="1">
      <c r="A59" s="37"/>
      <c r="B59" s="37"/>
      <c r="C59" s="37"/>
      <c r="D59" s="37"/>
      <c r="E59" s="37"/>
      <c r="F59" s="37"/>
      <c r="G59" s="124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5" customHeight="1">
      <c r="A60" s="37"/>
      <c r="B60" s="37"/>
      <c r="C60" s="37"/>
      <c r="D60" s="37"/>
      <c r="E60" s="37"/>
      <c r="F60" s="37"/>
      <c r="G60" s="124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5" customHeight="1">
      <c r="A61" s="37"/>
      <c r="B61" s="37"/>
      <c r="C61" s="37"/>
      <c r="D61" s="37"/>
      <c r="E61" s="37"/>
      <c r="F61" s="37"/>
      <c r="G61" s="124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15" customHeight="1">
      <c r="A62" s="37"/>
      <c r="B62" s="37"/>
      <c r="C62" s="37"/>
      <c r="D62" s="37"/>
      <c r="E62" s="37"/>
      <c r="F62" s="37"/>
      <c r="G62" s="124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5" customHeight="1">
      <c r="A63" s="37"/>
      <c r="B63" s="37"/>
      <c r="C63" s="37"/>
      <c r="D63" s="37"/>
      <c r="E63" s="37"/>
      <c r="F63" s="37"/>
      <c r="G63" s="124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15" customHeight="1">
      <c r="A64" s="37"/>
      <c r="B64" s="37"/>
      <c r="C64" s="37"/>
      <c r="D64" s="37"/>
      <c r="E64" s="37"/>
      <c r="F64" s="37"/>
      <c r="G64" s="124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5" customHeight="1">
      <c r="A65" s="37"/>
      <c r="B65" s="37"/>
      <c r="C65" s="37"/>
      <c r="D65" s="37"/>
      <c r="E65" s="37"/>
      <c r="F65" s="37"/>
      <c r="G65" s="124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15" customHeight="1">
      <c r="A66" s="37"/>
      <c r="B66" s="37"/>
      <c r="C66" s="37"/>
      <c r="D66" s="37"/>
      <c r="E66" s="37"/>
      <c r="F66" s="37"/>
      <c r="G66" s="124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15" customHeight="1">
      <c r="A67" s="37"/>
      <c r="B67" s="37"/>
      <c r="C67" s="37"/>
      <c r="D67" s="37"/>
      <c r="E67" s="37"/>
      <c r="F67" s="37"/>
      <c r="G67" s="124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5" customHeight="1">
      <c r="A68" s="37"/>
      <c r="B68" s="37"/>
      <c r="C68" s="37"/>
      <c r="D68" s="37"/>
      <c r="E68" s="37"/>
      <c r="F68" s="37"/>
      <c r="G68" s="124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15" customHeight="1">
      <c r="A69" s="37"/>
      <c r="B69" s="37"/>
      <c r="C69" s="37"/>
      <c r="D69" s="37"/>
      <c r="E69" s="37"/>
      <c r="F69" s="37"/>
      <c r="G69" s="124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15" customHeight="1">
      <c r="A70" s="37"/>
      <c r="B70" s="37"/>
      <c r="C70" s="37"/>
      <c r="D70" s="37"/>
      <c r="E70" s="37"/>
      <c r="F70" s="37"/>
      <c r="G70" s="124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15" customHeight="1">
      <c r="A71" s="37"/>
      <c r="B71" s="37"/>
      <c r="C71" s="37"/>
      <c r="D71" s="37"/>
      <c r="E71" s="37"/>
      <c r="F71" s="37"/>
      <c r="G71" s="124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5" customHeight="1">
      <c r="A72" s="37"/>
      <c r="B72" s="37"/>
      <c r="C72" s="37"/>
      <c r="D72" s="37"/>
      <c r="E72" s="37"/>
      <c r="F72" s="37"/>
      <c r="G72" s="124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5" customHeight="1">
      <c r="A73" s="37"/>
      <c r="B73" s="37"/>
      <c r="C73" s="37"/>
      <c r="D73" s="37"/>
      <c r="E73" s="37"/>
      <c r="F73" s="37"/>
      <c r="G73" s="124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15" customHeight="1">
      <c r="A74" s="37"/>
      <c r="B74" s="37"/>
      <c r="C74" s="37"/>
      <c r="D74" s="37"/>
      <c r="E74" s="37"/>
      <c r="F74" s="37"/>
      <c r="G74" s="124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5" customHeight="1">
      <c r="A75" s="37"/>
      <c r="B75" s="37"/>
      <c r="C75" s="37"/>
      <c r="D75" s="37"/>
      <c r="E75" s="37"/>
      <c r="F75" s="37"/>
      <c r="G75" s="124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ht="15" customHeight="1">
      <c r="A76" s="37"/>
      <c r="B76" s="37"/>
      <c r="C76" s="37"/>
      <c r="D76" s="37"/>
      <c r="E76" s="37"/>
      <c r="F76" s="37"/>
      <c r="G76" s="124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ht="15" customHeight="1">
      <c r="A77" s="37"/>
      <c r="B77" s="37"/>
      <c r="C77" s="37"/>
      <c r="D77" s="37"/>
      <c r="E77" s="37"/>
      <c r="F77" s="37"/>
      <c r="G77" s="124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ht="15" customHeight="1">
      <c r="A78" s="37"/>
      <c r="B78" s="37"/>
      <c r="C78" s="37"/>
      <c r="D78" s="37"/>
      <c r="E78" s="37"/>
      <c r="F78" s="37"/>
      <c r="G78" s="124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15" customHeight="1">
      <c r="A79" s="37"/>
      <c r="B79" s="37"/>
      <c r="C79" s="37"/>
      <c r="D79" s="37"/>
      <c r="E79" s="37"/>
      <c r="F79" s="37"/>
      <c r="G79" s="124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ht="15" customHeight="1">
      <c r="A80" s="37"/>
      <c r="B80" s="37"/>
      <c r="C80" s="37"/>
      <c r="D80" s="37"/>
      <c r="E80" s="37"/>
      <c r="F80" s="37"/>
      <c r="G80" s="124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ht="15" customHeight="1">
      <c r="A81" s="37"/>
      <c r="B81" s="37"/>
      <c r="C81" s="37"/>
      <c r="D81" s="37"/>
      <c r="E81" s="37"/>
      <c r="F81" s="37"/>
      <c r="G81" s="124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15" customHeight="1">
      <c r="A82" s="37"/>
      <c r="B82" s="37"/>
      <c r="C82" s="37"/>
      <c r="D82" s="37"/>
      <c r="E82" s="37"/>
      <c r="F82" s="37"/>
      <c r="G82" s="124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15" customHeight="1">
      <c r="A83" s="37"/>
      <c r="B83" s="37"/>
      <c r="C83" s="37"/>
      <c r="D83" s="37"/>
      <c r="E83" s="37"/>
      <c r="F83" s="37"/>
      <c r="G83" s="124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ht="15" customHeight="1">
      <c r="A84" s="37"/>
      <c r="B84" s="37"/>
      <c r="C84" s="37"/>
      <c r="D84" s="37"/>
      <c r="E84" s="37"/>
      <c r="F84" s="37"/>
      <c r="G84" s="124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ht="15" customHeight="1">
      <c r="A85" s="37"/>
      <c r="B85" s="37"/>
      <c r="C85" s="37"/>
      <c r="D85" s="37"/>
      <c r="E85" s="37"/>
      <c r="F85" s="37"/>
      <c r="G85" s="124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ht="15" customHeight="1">
      <c r="A86" s="37"/>
      <c r="B86" s="37"/>
      <c r="C86" s="37"/>
      <c r="D86" s="37"/>
      <c r="E86" s="37"/>
      <c r="F86" s="37"/>
      <c r="G86" s="124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15" customHeight="1">
      <c r="A87" s="37"/>
      <c r="B87" s="37"/>
      <c r="C87" s="37"/>
      <c r="D87" s="37"/>
      <c r="E87" s="37"/>
      <c r="F87" s="37"/>
      <c r="G87" s="124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15" customHeight="1">
      <c r="A88" s="37"/>
      <c r="B88" s="37"/>
      <c r="C88" s="37"/>
      <c r="D88" s="37"/>
      <c r="E88" s="37"/>
      <c r="F88" s="37"/>
      <c r="G88" s="124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5" customHeight="1">
      <c r="A89" s="37"/>
      <c r="B89" s="37"/>
      <c r="C89" s="37"/>
      <c r="D89" s="37"/>
      <c r="E89" s="37"/>
      <c r="F89" s="37"/>
      <c r="G89" s="124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5" customHeight="1">
      <c r="A90" s="37"/>
      <c r="B90" s="37"/>
      <c r="C90" s="37"/>
      <c r="D90" s="37"/>
      <c r="E90" s="37"/>
      <c r="F90" s="37"/>
      <c r="G90" s="124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ht="15" customHeight="1">
      <c r="A91" s="37"/>
      <c r="B91" s="37"/>
      <c r="C91" s="37"/>
      <c r="D91" s="37"/>
      <c r="E91" s="37"/>
      <c r="F91" s="37"/>
      <c r="G91" s="124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5" customHeight="1">
      <c r="A92" s="37"/>
      <c r="B92" s="37"/>
      <c r="C92" s="37"/>
      <c r="D92" s="37"/>
      <c r="E92" s="37"/>
      <c r="F92" s="37"/>
      <c r="G92" s="124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ht="15" customHeight="1">
      <c r="A93" s="37"/>
      <c r="B93" s="37"/>
      <c r="C93" s="37"/>
      <c r="D93" s="37"/>
      <c r="E93" s="37"/>
      <c r="F93" s="37"/>
      <c r="G93" s="124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ht="15" customHeight="1">
      <c r="A94" s="37"/>
      <c r="B94" s="37"/>
      <c r="C94" s="37"/>
      <c r="D94" s="37"/>
      <c r="E94" s="37"/>
      <c r="F94" s="37"/>
      <c r="G94" s="124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ht="15" customHeight="1">
      <c r="A95" s="37"/>
      <c r="B95" s="37"/>
      <c r="C95" s="37"/>
      <c r="D95" s="37"/>
      <c r="E95" s="37"/>
      <c r="F95" s="37"/>
      <c r="G95" s="124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ht="15" customHeight="1">
      <c r="A96" s="37"/>
      <c r="B96" s="37"/>
      <c r="C96" s="37"/>
      <c r="D96" s="37"/>
      <c r="E96" s="37"/>
      <c r="F96" s="37"/>
      <c r="G96" s="124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ht="15" customHeight="1">
      <c r="A97" s="37"/>
      <c r="B97" s="37"/>
      <c r="C97" s="37"/>
      <c r="D97" s="37"/>
      <c r="E97" s="37"/>
      <c r="F97" s="37"/>
      <c r="G97" s="124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t="15" customHeight="1">
      <c r="A98" s="37"/>
      <c r="B98" s="37"/>
      <c r="C98" s="37"/>
      <c r="D98" s="37"/>
      <c r="E98" s="37"/>
      <c r="F98" s="37"/>
      <c r="G98" s="124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ht="15" customHeight="1">
      <c r="A99" s="37"/>
      <c r="B99" s="37"/>
      <c r="C99" s="37"/>
      <c r="D99" s="37"/>
      <c r="E99" s="37"/>
      <c r="F99" s="37"/>
      <c r="G99" s="124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ht="15" customHeight="1">
      <c r="A100" s="37"/>
      <c r="B100" s="37"/>
      <c r="C100" s="37"/>
      <c r="D100" s="37"/>
      <c r="E100" s="37"/>
      <c r="F100" s="37"/>
      <c r="G100" s="124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 customHeight="1">
      <c r="A101" s="37"/>
      <c r="B101" s="37"/>
      <c r="C101" s="37"/>
      <c r="D101" s="37"/>
      <c r="E101" s="37"/>
      <c r="F101" s="37"/>
      <c r="G101" s="124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 customHeight="1">
      <c r="A102" s="37"/>
      <c r="B102" s="37"/>
      <c r="C102" s="37"/>
      <c r="D102" s="37"/>
      <c r="E102" s="37"/>
      <c r="F102" s="37"/>
      <c r="G102" s="124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 customHeight="1">
      <c r="A103" s="37"/>
      <c r="B103" s="37"/>
      <c r="C103" s="37"/>
      <c r="D103" s="37"/>
      <c r="E103" s="37"/>
      <c r="F103" s="37"/>
      <c r="G103" s="124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 customHeight="1">
      <c r="A104" s="37"/>
      <c r="B104" s="37"/>
      <c r="C104" s="37"/>
      <c r="D104" s="37"/>
      <c r="E104" s="37"/>
      <c r="F104" s="37"/>
      <c r="G104" s="124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 customHeight="1">
      <c r="A105" s="37"/>
      <c r="B105" s="37"/>
      <c r="C105" s="37"/>
      <c r="D105" s="37"/>
      <c r="E105" s="37"/>
      <c r="F105" s="37"/>
      <c r="G105" s="124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 customHeight="1">
      <c r="A106" s="37"/>
      <c r="B106" s="37"/>
      <c r="C106" s="37"/>
      <c r="D106" s="37"/>
      <c r="E106" s="37"/>
      <c r="F106" s="37"/>
      <c r="G106" s="124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 customHeight="1">
      <c r="A107" s="37"/>
      <c r="B107" s="37"/>
      <c r="C107" s="37"/>
      <c r="D107" s="37"/>
      <c r="E107" s="37"/>
      <c r="F107" s="37"/>
      <c r="G107" s="124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 customHeight="1">
      <c r="A108" s="37"/>
      <c r="B108" s="37"/>
      <c r="C108" s="37"/>
      <c r="D108" s="37"/>
      <c r="E108" s="37"/>
      <c r="F108" s="37"/>
      <c r="G108" s="124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 customHeight="1">
      <c r="A109" s="37"/>
      <c r="B109" s="37"/>
      <c r="C109" s="37"/>
      <c r="D109" s="37"/>
      <c r="E109" s="37"/>
      <c r="F109" s="37"/>
      <c r="G109" s="124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 customHeight="1">
      <c r="A110" s="37"/>
      <c r="B110" s="37"/>
      <c r="C110" s="37"/>
      <c r="D110" s="37"/>
      <c r="E110" s="37"/>
      <c r="F110" s="37"/>
      <c r="G110" s="124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 customHeight="1">
      <c r="A111" s="37"/>
      <c r="B111" s="37"/>
      <c r="C111" s="37"/>
      <c r="D111" s="37"/>
      <c r="E111" s="37"/>
      <c r="F111" s="37"/>
      <c r="G111" s="124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 customHeight="1">
      <c r="A112" s="37"/>
      <c r="B112" s="37"/>
      <c r="C112" s="37"/>
      <c r="D112" s="37"/>
      <c r="E112" s="37"/>
      <c r="F112" s="37"/>
      <c r="G112" s="124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 customHeight="1">
      <c r="A113" s="37"/>
      <c r="B113" s="37"/>
      <c r="C113" s="37"/>
      <c r="D113" s="37"/>
      <c r="E113" s="37"/>
      <c r="F113" s="37"/>
      <c r="G113" s="124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 customHeight="1">
      <c r="A114" s="37"/>
      <c r="B114" s="37"/>
      <c r="C114" s="37"/>
      <c r="D114" s="37"/>
      <c r="E114" s="37"/>
      <c r="F114" s="37"/>
      <c r="G114" s="124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 customHeight="1">
      <c r="A115" s="37"/>
      <c r="B115" s="37"/>
      <c r="C115" s="37"/>
      <c r="D115" s="37"/>
      <c r="E115" s="37"/>
      <c r="F115" s="37"/>
      <c r="G115" s="124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 customHeight="1">
      <c r="A116" s="37"/>
      <c r="B116" s="37"/>
      <c r="C116" s="37"/>
      <c r="D116" s="37"/>
      <c r="E116" s="37"/>
      <c r="F116" s="37"/>
      <c r="G116" s="124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 customHeight="1">
      <c r="A117" s="37"/>
      <c r="B117" s="37"/>
      <c r="C117" s="37"/>
      <c r="D117" s="37"/>
      <c r="E117" s="37"/>
      <c r="F117" s="37"/>
      <c r="G117" s="124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 customHeight="1">
      <c r="A118" s="37"/>
      <c r="B118" s="37"/>
      <c r="C118" s="37"/>
      <c r="D118" s="37"/>
      <c r="E118" s="37"/>
      <c r="F118" s="37"/>
      <c r="G118" s="124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 customHeight="1">
      <c r="A119" s="37"/>
      <c r="B119" s="37"/>
      <c r="C119" s="37"/>
      <c r="D119" s="37"/>
      <c r="E119" s="37"/>
      <c r="F119" s="37"/>
      <c r="G119" s="124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 customHeight="1">
      <c r="A120" s="37"/>
      <c r="B120" s="37"/>
      <c r="C120" s="37"/>
      <c r="D120" s="37"/>
      <c r="E120" s="37"/>
      <c r="F120" s="37"/>
      <c r="G120" s="124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 customHeight="1">
      <c r="A121" s="37"/>
      <c r="B121" s="37"/>
      <c r="C121" s="37"/>
      <c r="D121" s="37"/>
      <c r="E121" s="37"/>
      <c r="F121" s="37"/>
      <c r="G121" s="124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 customHeight="1">
      <c r="A122" s="37"/>
      <c r="B122" s="37"/>
      <c r="C122" s="37"/>
      <c r="D122" s="37"/>
      <c r="E122" s="37"/>
      <c r="F122" s="37"/>
      <c r="G122" s="124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 customHeight="1">
      <c r="A123" s="37"/>
      <c r="B123" s="37"/>
      <c r="C123" s="37"/>
      <c r="D123" s="37"/>
      <c r="E123" s="37"/>
      <c r="F123" s="37"/>
      <c r="G123" s="124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 customHeight="1">
      <c r="A124" s="37"/>
      <c r="B124" s="37"/>
      <c r="C124" s="37"/>
      <c r="D124" s="37"/>
      <c r="E124" s="37"/>
      <c r="F124" s="37"/>
      <c r="G124" s="124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 customHeight="1">
      <c r="A125" s="37"/>
      <c r="B125" s="37"/>
      <c r="C125" s="37"/>
      <c r="D125" s="37"/>
      <c r="E125" s="37"/>
      <c r="F125" s="37"/>
      <c r="G125" s="124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 customHeight="1">
      <c r="A126" s="37"/>
      <c r="B126" s="37"/>
      <c r="C126" s="37"/>
      <c r="D126" s="37"/>
      <c r="E126" s="37"/>
      <c r="F126" s="37"/>
      <c r="G126" s="124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 customHeight="1">
      <c r="A127" s="37"/>
      <c r="B127" s="37"/>
      <c r="C127" s="37"/>
      <c r="D127" s="37"/>
      <c r="E127" s="37"/>
      <c r="F127" s="37"/>
      <c r="G127" s="124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 customHeight="1">
      <c r="A128" s="37"/>
      <c r="B128" s="37"/>
      <c r="C128" s="37"/>
      <c r="D128" s="37"/>
      <c r="E128" s="37"/>
      <c r="F128" s="37"/>
      <c r="G128" s="124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 customHeight="1">
      <c r="A129" s="37"/>
      <c r="B129" s="37"/>
      <c r="C129" s="37"/>
      <c r="D129" s="37"/>
      <c r="E129" s="37"/>
      <c r="F129" s="37"/>
      <c r="G129" s="124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 customHeight="1">
      <c r="A130" s="37"/>
      <c r="B130" s="37"/>
      <c r="C130" s="37"/>
      <c r="D130" s="37"/>
      <c r="E130" s="37"/>
      <c r="F130" s="37"/>
      <c r="G130" s="124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 customHeight="1">
      <c r="A131" s="37"/>
      <c r="B131" s="37"/>
      <c r="C131" s="37"/>
      <c r="D131" s="37"/>
      <c r="E131" s="37"/>
      <c r="F131" s="37"/>
      <c r="G131" s="124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 customHeight="1">
      <c r="A132" s="37"/>
      <c r="B132" s="37"/>
      <c r="C132" s="37"/>
      <c r="D132" s="37"/>
      <c r="E132" s="37"/>
      <c r="F132" s="37"/>
      <c r="G132" s="124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 customHeight="1">
      <c r="A133" s="37"/>
      <c r="B133" s="37"/>
      <c r="C133" s="37"/>
      <c r="D133" s="37"/>
      <c r="E133" s="37"/>
      <c r="F133" s="37"/>
      <c r="G133" s="124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 customHeight="1">
      <c r="A134" s="37"/>
      <c r="B134" s="37"/>
      <c r="C134" s="37"/>
      <c r="D134" s="37"/>
      <c r="E134" s="37"/>
      <c r="F134" s="37"/>
      <c r="G134" s="124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 customHeight="1">
      <c r="A135" s="37"/>
      <c r="B135" s="37"/>
      <c r="C135" s="37"/>
      <c r="D135" s="37"/>
      <c r="E135" s="37"/>
      <c r="F135" s="37"/>
      <c r="G135" s="124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 customHeight="1">
      <c r="A136" s="37"/>
      <c r="B136" s="37"/>
      <c r="C136" s="37"/>
      <c r="D136" s="37"/>
      <c r="E136" s="37"/>
      <c r="F136" s="37"/>
      <c r="G136" s="124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 customHeight="1">
      <c r="A137" s="37"/>
      <c r="B137" s="37"/>
      <c r="C137" s="37"/>
      <c r="D137" s="37"/>
      <c r="E137" s="37"/>
      <c r="F137" s="37"/>
      <c r="G137" s="124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 customHeight="1">
      <c r="A138" s="37"/>
      <c r="B138" s="37"/>
      <c r="C138" s="37"/>
      <c r="D138" s="37"/>
      <c r="E138" s="37"/>
      <c r="F138" s="37"/>
      <c r="G138" s="124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 customHeight="1">
      <c r="A139" s="37"/>
      <c r="B139" s="37"/>
      <c r="C139" s="37"/>
      <c r="D139" s="37"/>
      <c r="E139" s="37"/>
      <c r="F139" s="37"/>
      <c r="G139" s="124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 customHeight="1">
      <c r="A140" s="37"/>
      <c r="B140" s="37"/>
      <c r="C140" s="37"/>
      <c r="D140" s="37"/>
      <c r="E140" s="37"/>
      <c r="F140" s="37"/>
      <c r="G140" s="124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 customHeight="1">
      <c r="A141" s="37"/>
      <c r="B141" s="37"/>
      <c r="C141" s="37"/>
      <c r="D141" s="37"/>
      <c r="E141" s="37"/>
      <c r="F141" s="37"/>
      <c r="G141" s="124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 customHeight="1">
      <c r="A142" s="37"/>
      <c r="B142" s="37"/>
      <c r="C142" s="37"/>
      <c r="D142" s="37"/>
      <c r="E142" s="37"/>
      <c r="F142" s="37"/>
      <c r="G142" s="124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 customHeight="1">
      <c r="A143" s="37"/>
      <c r="B143" s="37"/>
      <c r="C143" s="37"/>
      <c r="D143" s="37"/>
      <c r="E143" s="37"/>
      <c r="F143" s="37"/>
      <c r="G143" s="124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 customHeight="1">
      <c r="A144" s="37"/>
      <c r="B144" s="37"/>
      <c r="C144" s="37"/>
      <c r="D144" s="37"/>
      <c r="E144" s="37"/>
      <c r="F144" s="37"/>
      <c r="G144" s="124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 customHeight="1">
      <c r="A145" s="37"/>
      <c r="B145" s="37"/>
      <c r="C145" s="37"/>
      <c r="D145" s="37"/>
      <c r="E145" s="37"/>
      <c r="F145" s="37"/>
      <c r="G145" s="124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 customHeight="1">
      <c r="A146" s="37"/>
      <c r="B146" s="37"/>
      <c r="C146" s="37"/>
      <c r="D146" s="37"/>
      <c r="E146" s="37"/>
      <c r="F146" s="37"/>
      <c r="G146" s="124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 customHeight="1">
      <c r="A147" s="37"/>
      <c r="B147" s="37"/>
      <c r="C147" s="37"/>
      <c r="D147" s="37"/>
      <c r="E147" s="37"/>
      <c r="F147" s="37"/>
      <c r="G147" s="124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 customHeight="1">
      <c r="A148" s="37"/>
      <c r="B148" s="37"/>
      <c r="C148" s="37"/>
      <c r="D148" s="37"/>
      <c r="E148" s="37"/>
      <c r="F148" s="37"/>
      <c r="G148" s="124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 customHeight="1">
      <c r="A149" s="37"/>
      <c r="B149" s="37"/>
      <c r="C149" s="37"/>
      <c r="D149" s="37"/>
      <c r="E149" s="37"/>
      <c r="F149" s="37"/>
      <c r="G149" s="124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 customHeight="1">
      <c r="A150" s="37"/>
      <c r="B150" s="37"/>
      <c r="C150" s="37"/>
      <c r="D150" s="37"/>
      <c r="E150" s="37"/>
      <c r="F150" s="37"/>
      <c r="G150" s="124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 customHeight="1">
      <c r="A151" s="37"/>
      <c r="B151" s="37"/>
      <c r="C151" s="37"/>
      <c r="D151" s="37"/>
      <c r="E151" s="37"/>
      <c r="F151" s="37"/>
      <c r="G151" s="124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 customHeight="1">
      <c r="A152" s="37"/>
      <c r="B152" s="37"/>
      <c r="C152" s="37"/>
      <c r="D152" s="37"/>
      <c r="E152" s="37"/>
      <c r="F152" s="37"/>
      <c r="G152" s="124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 customHeight="1">
      <c r="A153" s="37"/>
      <c r="B153" s="37"/>
      <c r="C153" s="37"/>
      <c r="D153" s="37"/>
      <c r="E153" s="37"/>
      <c r="F153" s="37"/>
      <c r="G153" s="124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 customHeight="1">
      <c r="A154" s="37"/>
      <c r="B154" s="37"/>
      <c r="C154" s="37"/>
      <c r="D154" s="37"/>
      <c r="E154" s="37"/>
      <c r="F154" s="37"/>
      <c r="G154" s="124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 customHeight="1">
      <c r="A155" s="37"/>
      <c r="B155" s="37"/>
      <c r="C155" s="37"/>
      <c r="D155" s="37"/>
      <c r="E155" s="37"/>
      <c r="F155" s="37"/>
      <c r="G155" s="124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 customHeight="1">
      <c r="A156" s="37"/>
      <c r="B156" s="37"/>
      <c r="C156" s="37"/>
      <c r="D156" s="37"/>
      <c r="E156" s="37"/>
      <c r="F156" s="37"/>
      <c r="G156" s="124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 customHeight="1">
      <c r="A157" s="37"/>
      <c r="B157" s="37"/>
      <c r="C157" s="37"/>
      <c r="D157" s="37"/>
      <c r="E157" s="37"/>
      <c r="F157" s="37"/>
      <c r="G157" s="124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 customHeight="1">
      <c r="A158" s="37"/>
      <c r="B158" s="37"/>
      <c r="C158" s="37"/>
      <c r="D158" s="37"/>
      <c r="E158" s="37"/>
      <c r="F158" s="37"/>
      <c r="G158" s="124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 customHeight="1">
      <c r="A159" s="37"/>
      <c r="B159" s="37"/>
      <c r="C159" s="37"/>
      <c r="D159" s="37"/>
      <c r="E159" s="37"/>
      <c r="F159" s="37"/>
      <c r="G159" s="124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 customHeight="1">
      <c r="A160" s="37"/>
      <c r="B160" s="37"/>
      <c r="C160" s="37"/>
      <c r="D160" s="37"/>
      <c r="E160" s="37"/>
      <c r="F160" s="37"/>
      <c r="G160" s="124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 customHeight="1">
      <c r="A161" s="37"/>
      <c r="B161" s="37"/>
      <c r="C161" s="37"/>
      <c r="D161" s="37"/>
      <c r="E161" s="37"/>
      <c r="F161" s="37"/>
      <c r="G161" s="124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 customHeight="1">
      <c r="A162" s="37"/>
      <c r="B162" s="37"/>
      <c r="C162" s="37"/>
      <c r="D162" s="37"/>
      <c r="E162" s="37"/>
      <c r="F162" s="37"/>
      <c r="G162" s="124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</sheetData>
  <mergeCells count="17">
    <mergeCell ref="A26:D26"/>
    <mergeCell ref="A27:D27"/>
    <mergeCell ref="A20:D20"/>
    <mergeCell ref="A21:D21"/>
    <mergeCell ref="A22:D22"/>
    <mergeCell ref="A23:D23"/>
    <mergeCell ref="A24:D24"/>
    <mergeCell ref="A25:D25"/>
    <mergeCell ref="A4:A19"/>
    <mergeCell ref="B4:B6"/>
    <mergeCell ref="B7:B9"/>
    <mergeCell ref="B10:B18"/>
    <mergeCell ref="A1:K1"/>
    <mergeCell ref="J2:K2"/>
    <mergeCell ref="A3:B3"/>
    <mergeCell ref="C3:D3"/>
    <mergeCell ref="G3:J3"/>
  </mergeCells>
  <phoneticPr fontId="3" type="noConversion"/>
  <pageMargins left="0.98425196850393704" right="0.55118110236220474" top="0.39370078740157483" bottom="0.19685039370078741" header="0.11811023622047245" footer="0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zoomScaleNormal="100" workbookViewId="0">
      <selection activeCell="F16" sqref="F16"/>
    </sheetView>
  </sheetViews>
  <sheetFormatPr defaultRowHeight="18.399999999999999" customHeight="1"/>
  <cols>
    <col min="1" max="1" width="26.6640625" style="126" customWidth="1"/>
    <col min="2" max="2" width="13.33203125" style="126" customWidth="1"/>
    <col min="3" max="3" width="5.33203125" style="126" customWidth="1"/>
    <col min="4" max="4" width="3.33203125" style="126" customWidth="1"/>
    <col min="5" max="12" width="8.6640625" style="126" customWidth="1"/>
    <col min="13" max="13" width="6.6640625" style="126" customWidth="1"/>
    <col min="14" max="59" width="0" style="126" hidden="1" customWidth="1"/>
    <col min="60" max="60" width="8.88671875" style="126"/>
    <col min="61" max="62" width="0" style="126" hidden="1" customWidth="1"/>
    <col min="63" max="256" width="8.88671875" style="126"/>
    <col min="257" max="257" width="16.6640625" style="126" customWidth="1"/>
    <col min="258" max="258" width="13.33203125" style="126" customWidth="1"/>
    <col min="259" max="259" width="5.33203125" style="126" customWidth="1"/>
    <col min="260" max="260" width="3.33203125" style="126" customWidth="1"/>
    <col min="261" max="268" width="8.6640625" style="126" customWidth="1"/>
    <col min="269" max="269" width="6.6640625" style="126" customWidth="1"/>
    <col min="270" max="315" width="0" style="126" hidden="1" customWidth="1"/>
    <col min="316" max="316" width="8.88671875" style="126"/>
    <col min="317" max="318" width="0" style="126" hidden="1" customWidth="1"/>
    <col min="319" max="512" width="8.88671875" style="126"/>
    <col min="513" max="513" width="16.6640625" style="126" customWidth="1"/>
    <col min="514" max="514" width="13.33203125" style="126" customWidth="1"/>
    <col min="515" max="515" width="5.33203125" style="126" customWidth="1"/>
    <col min="516" max="516" width="3.33203125" style="126" customWidth="1"/>
    <col min="517" max="524" width="8.6640625" style="126" customWidth="1"/>
    <col min="525" max="525" width="6.6640625" style="126" customWidth="1"/>
    <col min="526" max="571" width="0" style="126" hidden="1" customWidth="1"/>
    <col min="572" max="572" width="8.88671875" style="126"/>
    <col min="573" max="574" width="0" style="126" hidden="1" customWidth="1"/>
    <col min="575" max="768" width="8.88671875" style="126"/>
    <col min="769" max="769" width="16.6640625" style="126" customWidth="1"/>
    <col min="770" max="770" width="13.33203125" style="126" customWidth="1"/>
    <col min="771" max="771" width="5.33203125" style="126" customWidth="1"/>
    <col min="772" max="772" width="3.33203125" style="126" customWidth="1"/>
    <col min="773" max="780" width="8.6640625" style="126" customWidth="1"/>
    <col min="781" max="781" width="6.6640625" style="126" customWidth="1"/>
    <col min="782" max="827" width="0" style="126" hidden="1" customWidth="1"/>
    <col min="828" max="828" width="8.88671875" style="126"/>
    <col min="829" max="830" width="0" style="126" hidden="1" customWidth="1"/>
    <col min="831" max="1024" width="8.88671875" style="126"/>
    <col min="1025" max="1025" width="16.6640625" style="126" customWidth="1"/>
    <col min="1026" max="1026" width="13.33203125" style="126" customWidth="1"/>
    <col min="1027" max="1027" width="5.33203125" style="126" customWidth="1"/>
    <col min="1028" max="1028" width="3.33203125" style="126" customWidth="1"/>
    <col min="1029" max="1036" width="8.6640625" style="126" customWidth="1"/>
    <col min="1037" max="1037" width="6.6640625" style="126" customWidth="1"/>
    <col min="1038" max="1083" width="0" style="126" hidden="1" customWidth="1"/>
    <col min="1084" max="1084" width="8.88671875" style="126"/>
    <col min="1085" max="1086" width="0" style="126" hidden="1" customWidth="1"/>
    <col min="1087" max="1280" width="8.88671875" style="126"/>
    <col min="1281" max="1281" width="16.6640625" style="126" customWidth="1"/>
    <col min="1282" max="1282" width="13.33203125" style="126" customWidth="1"/>
    <col min="1283" max="1283" width="5.33203125" style="126" customWidth="1"/>
    <col min="1284" max="1284" width="3.33203125" style="126" customWidth="1"/>
    <col min="1285" max="1292" width="8.6640625" style="126" customWidth="1"/>
    <col min="1293" max="1293" width="6.6640625" style="126" customWidth="1"/>
    <col min="1294" max="1339" width="0" style="126" hidden="1" customWidth="1"/>
    <col min="1340" max="1340" width="8.88671875" style="126"/>
    <col min="1341" max="1342" width="0" style="126" hidden="1" customWidth="1"/>
    <col min="1343" max="1536" width="8.88671875" style="126"/>
    <col min="1537" max="1537" width="16.6640625" style="126" customWidth="1"/>
    <col min="1538" max="1538" width="13.33203125" style="126" customWidth="1"/>
    <col min="1539" max="1539" width="5.33203125" style="126" customWidth="1"/>
    <col min="1540" max="1540" width="3.33203125" style="126" customWidth="1"/>
    <col min="1541" max="1548" width="8.6640625" style="126" customWidth="1"/>
    <col min="1549" max="1549" width="6.6640625" style="126" customWidth="1"/>
    <col min="1550" max="1595" width="0" style="126" hidden="1" customWidth="1"/>
    <col min="1596" max="1596" width="8.88671875" style="126"/>
    <col min="1597" max="1598" width="0" style="126" hidden="1" customWidth="1"/>
    <col min="1599" max="1792" width="8.88671875" style="126"/>
    <col min="1793" max="1793" width="16.6640625" style="126" customWidth="1"/>
    <col min="1794" max="1794" width="13.33203125" style="126" customWidth="1"/>
    <col min="1795" max="1795" width="5.33203125" style="126" customWidth="1"/>
    <col min="1796" max="1796" width="3.33203125" style="126" customWidth="1"/>
    <col min="1797" max="1804" width="8.6640625" style="126" customWidth="1"/>
    <col min="1805" max="1805" width="6.6640625" style="126" customWidth="1"/>
    <col min="1806" max="1851" width="0" style="126" hidden="1" customWidth="1"/>
    <col min="1852" max="1852" width="8.88671875" style="126"/>
    <col min="1853" max="1854" width="0" style="126" hidden="1" customWidth="1"/>
    <col min="1855" max="2048" width="8.88671875" style="126"/>
    <col min="2049" max="2049" width="16.6640625" style="126" customWidth="1"/>
    <col min="2050" max="2050" width="13.33203125" style="126" customWidth="1"/>
    <col min="2051" max="2051" width="5.33203125" style="126" customWidth="1"/>
    <col min="2052" max="2052" width="3.33203125" style="126" customWidth="1"/>
    <col min="2053" max="2060" width="8.6640625" style="126" customWidth="1"/>
    <col min="2061" max="2061" width="6.6640625" style="126" customWidth="1"/>
    <col min="2062" max="2107" width="0" style="126" hidden="1" customWidth="1"/>
    <col min="2108" max="2108" width="8.88671875" style="126"/>
    <col min="2109" max="2110" width="0" style="126" hidden="1" customWidth="1"/>
    <col min="2111" max="2304" width="8.88671875" style="126"/>
    <col min="2305" max="2305" width="16.6640625" style="126" customWidth="1"/>
    <col min="2306" max="2306" width="13.33203125" style="126" customWidth="1"/>
    <col min="2307" max="2307" width="5.33203125" style="126" customWidth="1"/>
    <col min="2308" max="2308" width="3.33203125" style="126" customWidth="1"/>
    <col min="2309" max="2316" width="8.6640625" style="126" customWidth="1"/>
    <col min="2317" max="2317" width="6.6640625" style="126" customWidth="1"/>
    <col min="2318" max="2363" width="0" style="126" hidden="1" customWidth="1"/>
    <col min="2364" max="2364" width="8.88671875" style="126"/>
    <col min="2365" max="2366" width="0" style="126" hidden="1" customWidth="1"/>
    <col min="2367" max="2560" width="8.88671875" style="126"/>
    <col min="2561" max="2561" width="16.6640625" style="126" customWidth="1"/>
    <col min="2562" max="2562" width="13.33203125" style="126" customWidth="1"/>
    <col min="2563" max="2563" width="5.33203125" style="126" customWidth="1"/>
    <col min="2564" max="2564" width="3.33203125" style="126" customWidth="1"/>
    <col min="2565" max="2572" width="8.6640625" style="126" customWidth="1"/>
    <col min="2573" max="2573" width="6.6640625" style="126" customWidth="1"/>
    <col min="2574" max="2619" width="0" style="126" hidden="1" customWidth="1"/>
    <col min="2620" max="2620" width="8.88671875" style="126"/>
    <col min="2621" max="2622" width="0" style="126" hidden="1" customWidth="1"/>
    <col min="2623" max="2816" width="8.88671875" style="126"/>
    <col min="2817" max="2817" width="16.6640625" style="126" customWidth="1"/>
    <col min="2818" max="2818" width="13.33203125" style="126" customWidth="1"/>
    <col min="2819" max="2819" width="5.33203125" style="126" customWidth="1"/>
    <col min="2820" max="2820" width="3.33203125" style="126" customWidth="1"/>
    <col min="2821" max="2828" width="8.6640625" style="126" customWidth="1"/>
    <col min="2829" max="2829" width="6.6640625" style="126" customWidth="1"/>
    <col min="2830" max="2875" width="0" style="126" hidden="1" customWidth="1"/>
    <col min="2876" max="2876" width="8.88671875" style="126"/>
    <col min="2877" max="2878" width="0" style="126" hidden="1" customWidth="1"/>
    <col min="2879" max="3072" width="8.88671875" style="126"/>
    <col min="3073" max="3073" width="16.6640625" style="126" customWidth="1"/>
    <col min="3074" max="3074" width="13.33203125" style="126" customWidth="1"/>
    <col min="3075" max="3075" width="5.33203125" style="126" customWidth="1"/>
    <col min="3076" max="3076" width="3.33203125" style="126" customWidth="1"/>
    <col min="3077" max="3084" width="8.6640625" style="126" customWidth="1"/>
    <col min="3085" max="3085" width="6.6640625" style="126" customWidth="1"/>
    <col min="3086" max="3131" width="0" style="126" hidden="1" customWidth="1"/>
    <col min="3132" max="3132" width="8.88671875" style="126"/>
    <col min="3133" max="3134" width="0" style="126" hidden="1" customWidth="1"/>
    <col min="3135" max="3328" width="8.88671875" style="126"/>
    <col min="3329" max="3329" width="16.6640625" style="126" customWidth="1"/>
    <col min="3330" max="3330" width="13.33203125" style="126" customWidth="1"/>
    <col min="3331" max="3331" width="5.33203125" style="126" customWidth="1"/>
    <col min="3332" max="3332" width="3.33203125" style="126" customWidth="1"/>
    <col min="3333" max="3340" width="8.6640625" style="126" customWidth="1"/>
    <col min="3341" max="3341" width="6.6640625" style="126" customWidth="1"/>
    <col min="3342" max="3387" width="0" style="126" hidden="1" customWidth="1"/>
    <col min="3388" max="3388" width="8.88671875" style="126"/>
    <col min="3389" max="3390" width="0" style="126" hidden="1" customWidth="1"/>
    <col min="3391" max="3584" width="8.88671875" style="126"/>
    <col min="3585" max="3585" width="16.6640625" style="126" customWidth="1"/>
    <col min="3586" max="3586" width="13.33203125" style="126" customWidth="1"/>
    <col min="3587" max="3587" width="5.33203125" style="126" customWidth="1"/>
    <col min="3588" max="3588" width="3.33203125" style="126" customWidth="1"/>
    <col min="3589" max="3596" width="8.6640625" style="126" customWidth="1"/>
    <col min="3597" max="3597" width="6.6640625" style="126" customWidth="1"/>
    <col min="3598" max="3643" width="0" style="126" hidden="1" customWidth="1"/>
    <col min="3644" max="3644" width="8.88671875" style="126"/>
    <col min="3645" max="3646" width="0" style="126" hidden="1" customWidth="1"/>
    <col min="3647" max="3840" width="8.88671875" style="126"/>
    <col min="3841" max="3841" width="16.6640625" style="126" customWidth="1"/>
    <col min="3842" max="3842" width="13.33203125" style="126" customWidth="1"/>
    <col min="3843" max="3843" width="5.33203125" style="126" customWidth="1"/>
    <col min="3844" max="3844" width="3.33203125" style="126" customWidth="1"/>
    <col min="3845" max="3852" width="8.6640625" style="126" customWidth="1"/>
    <col min="3853" max="3853" width="6.6640625" style="126" customWidth="1"/>
    <col min="3854" max="3899" width="0" style="126" hidden="1" customWidth="1"/>
    <col min="3900" max="3900" width="8.88671875" style="126"/>
    <col min="3901" max="3902" width="0" style="126" hidden="1" customWidth="1"/>
    <col min="3903" max="4096" width="8.88671875" style="126"/>
    <col min="4097" max="4097" width="16.6640625" style="126" customWidth="1"/>
    <col min="4098" max="4098" width="13.33203125" style="126" customWidth="1"/>
    <col min="4099" max="4099" width="5.33203125" style="126" customWidth="1"/>
    <col min="4100" max="4100" width="3.33203125" style="126" customWidth="1"/>
    <col min="4101" max="4108" width="8.6640625" style="126" customWidth="1"/>
    <col min="4109" max="4109" width="6.6640625" style="126" customWidth="1"/>
    <col min="4110" max="4155" width="0" style="126" hidden="1" customWidth="1"/>
    <col min="4156" max="4156" width="8.88671875" style="126"/>
    <col min="4157" max="4158" width="0" style="126" hidden="1" customWidth="1"/>
    <col min="4159" max="4352" width="8.88671875" style="126"/>
    <col min="4353" max="4353" width="16.6640625" style="126" customWidth="1"/>
    <col min="4354" max="4354" width="13.33203125" style="126" customWidth="1"/>
    <col min="4355" max="4355" width="5.33203125" style="126" customWidth="1"/>
    <col min="4356" max="4356" width="3.33203125" style="126" customWidth="1"/>
    <col min="4357" max="4364" width="8.6640625" style="126" customWidth="1"/>
    <col min="4365" max="4365" width="6.6640625" style="126" customWidth="1"/>
    <col min="4366" max="4411" width="0" style="126" hidden="1" customWidth="1"/>
    <col min="4412" max="4412" width="8.88671875" style="126"/>
    <col min="4413" max="4414" width="0" style="126" hidden="1" customWidth="1"/>
    <col min="4415" max="4608" width="8.88671875" style="126"/>
    <col min="4609" max="4609" width="16.6640625" style="126" customWidth="1"/>
    <col min="4610" max="4610" width="13.33203125" style="126" customWidth="1"/>
    <col min="4611" max="4611" width="5.33203125" style="126" customWidth="1"/>
    <col min="4612" max="4612" width="3.33203125" style="126" customWidth="1"/>
    <col min="4613" max="4620" width="8.6640625" style="126" customWidth="1"/>
    <col min="4621" max="4621" width="6.6640625" style="126" customWidth="1"/>
    <col min="4622" max="4667" width="0" style="126" hidden="1" customWidth="1"/>
    <col min="4668" max="4668" width="8.88671875" style="126"/>
    <col min="4669" max="4670" width="0" style="126" hidden="1" customWidth="1"/>
    <col min="4671" max="4864" width="8.88671875" style="126"/>
    <col min="4865" max="4865" width="16.6640625" style="126" customWidth="1"/>
    <col min="4866" max="4866" width="13.33203125" style="126" customWidth="1"/>
    <col min="4867" max="4867" width="5.33203125" style="126" customWidth="1"/>
    <col min="4868" max="4868" width="3.33203125" style="126" customWidth="1"/>
    <col min="4869" max="4876" width="8.6640625" style="126" customWidth="1"/>
    <col min="4877" max="4877" width="6.6640625" style="126" customWidth="1"/>
    <col min="4878" max="4923" width="0" style="126" hidden="1" customWidth="1"/>
    <col min="4924" max="4924" width="8.88671875" style="126"/>
    <col min="4925" max="4926" width="0" style="126" hidden="1" customWidth="1"/>
    <col min="4927" max="5120" width="8.88671875" style="126"/>
    <col min="5121" max="5121" width="16.6640625" style="126" customWidth="1"/>
    <col min="5122" max="5122" width="13.33203125" style="126" customWidth="1"/>
    <col min="5123" max="5123" width="5.33203125" style="126" customWidth="1"/>
    <col min="5124" max="5124" width="3.33203125" style="126" customWidth="1"/>
    <col min="5125" max="5132" width="8.6640625" style="126" customWidth="1"/>
    <col min="5133" max="5133" width="6.6640625" style="126" customWidth="1"/>
    <col min="5134" max="5179" width="0" style="126" hidden="1" customWidth="1"/>
    <col min="5180" max="5180" width="8.88671875" style="126"/>
    <col min="5181" max="5182" width="0" style="126" hidden="1" customWidth="1"/>
    <col min="5183" max="5376" width="8.88671875" style="126"/>
    <col min="5377" max="5377" width="16.6640625" style="126" customWidth="1"/>
    <col min="5378" max="5378" width="13.33203125" style="126" customWidth="1"/>
    <col min="5379" max="5379" width="5.33203125" style="126" customWidth="1"/>
    <col min="5380" max="5380" width="3.33203125" style="126" customWidth="1"/>
    <col min="5381" max="5388" width="8.6640625" style="126" customWidth="1"/>
    <col min="5389" max="5389" width="6.6640625" style="126" customWidth="1"/>
    <col min="5390" max="5435" width="0" style="126" hidden="1" customWidth="1"/>
    <col min="5436" max="5436" width="8.88671875" style="126"/>
    <col min="5437" max="5438" width="0" style="126" hidden="1" customWidth="1"/>
    <col min="5439" max="5632" width="8.88671875" style="126"/>
    <col min="5633" max="5633" width="16.6640625" style="126" customWidth="1"/>
    <col min="5634" max="5634" width="13.33203125" style="126" customWidth="1"/>
    <col min="5635" max="5635" width="5.33203125" style="126" customWidth="1"/>
    <col min="5636" max="5636" width="3.33203125" style="126" customWidth="1"/>
    <col min="5637" max="5644" width="8.6640625" style="126" customWidth="1"/>
    <col min="5645" max="5645" width="6.6640625" style="126" customWidth="1"/>
    <col min="5646" max="5691" width="0" style="126" hidden="1" customWidth="1"/>
    <col min="5692" max="5692" width="8.88671875" style="126"/>
    <col min="5693" max="5694" width="0" style="126" hidden="1" customWidth="1"/>
    <col min="5695" max="5888" width="8.88671875" style="126"/>
    <col min="5889" max="5889" width="16.6640625" style="126" customWidth="1"/>
    <col min="5890" max="5890" width="13.33203125" style="126" customWidth="1"/>
    <col min="5891" max="5891" width="5.33203125" style="126" customWidth="1"/>
    <col min="5892" max="5892" width="3.33203125" style="126" customWidth="1"/>
    <col min="5893" max="5900" width="8.6640625" style="126" customWidth="1"/>
    <col min="5901" max="5901" width="6.6640625" style="126" customWidth="1"/>
    <col min="5902" max="5947" width="0" style="126" hidden="1" customWidth="1"/>
    <col min="5948" max="5948" width="8.88671875" style="126"/>
    <col min="5949" max="5950" width="0" style="126" hidden="1" customWidth="1"/>
    <col min="5951" max="6144" width="8.88671875" style="126"/>
    <col min="6145" max="6145" width="16.6640625" style="126" customWidth="1"/>
    <col min="6146" max="6146" width="13.33203125" style="126" customWidth="1"/>
    <col min="6147" max="6147" width="5.33203125" style="126" customWidth="1"/>
    <col min="6148" max="6148" width="3.33203125" style="126" customWidth="1"/>
    <col min="6149" max="6156" width="8.6640625" style="126" customWidth="1"/>
    <col min="6157" max="6157" width="6.6640625" style="126" customWidth="1"/>
    <col min="6158" max="6203" width="0" style="126" hidden="1" customWidth="1"/>
    <col min="6204" max="6204" width="8.88671875" style="126"/>
    <col min="6205" max="6206" width="0" style="126" hidden="1" customWidth="1"/>
    <col min="6207" max="6400" width="8.88671875" style="126"/>
    <col min="6401" max="6401" width="16.6640625" style="126" customWidth="1"/>
    <col min="6402" max="6402" width="13.33203125" style="126" customWidth="1"/>
    <col min="6403" max="6403" width="5.33203125" style="126" customWidth="1"/>
    <col min="6404" max="6404" width="3.33203125" style="126" customWidth="1"/>
    <col min="6405" max="6412" width="8.6640625" style="126" customWidth="1"/>
    <col min="6413" max="6413" width="6.6640625" style="126" customWidth="1"/>
    <col min="6414" max="6459" width="0" style="126" hidden="1" customWidth="1"/>
    <col min="6460" max="6460" width="8.88671875" style="126"/>
    <col min="6461" max="6462" width="0" style="126" hidden="1" customWidth="1"/>
    <col min="6463" max="6656" width="8.88671875" style="126"/>
    <col min="6657" max="6657" width="16.6640625" style="126" customWidth="1"/>
    <col min="6658" max="6658" width="13.33203125" style="126" customWidth="1"/>
    <col min="6659" max="6659" width="5.33203125" style="126" customWidth="1"/>
    <col min="6660" max="6660" width="3.33203125" style="126" customWidth="1"/>
    <col min="6661" max="6668" width="8.6640625" style="126" customWidth="1"/>
    <col min="6669" max="6669" width="6.6640625" style="126" customWidth="1"/>
    <col min="6670" max="6715" width="0" style="126" hidden="1" customWidth="1"/>
    <col min="6716" max="6716" width="8.88671875" style="126"/>
    <col min="6717" max="6718" width="0" style="126" hidden="1" customWidth="1"/>
    <col min="6719" max="6912" width="8.88671875" style="126"/>
    <col min="6913" max="6913" width="16.6640625" style="126" customWidth="1"/>
    <col min="6914" max="6914" width="13.33203125" style="126" customWidth="1"/>
    <col min="6915" max="6915" width="5.33203125" style="126" customWidth="1"/>
    <col min="6916" max="6916" width="3.33203125" style="126" customWidth="1"/>
    <col min="6917" max="6924" width="8.6640625" style="126" customWidth="1"/>
    <col min="6925" max="6925" width="6.6640625" style="126" customWidth="1"/>
    <col min="6926" max="6971" width="0" style="126" hidden="1" customWidth="1"/>
    <col min="6972" max="6972" width="8.88671875" style="126"/>
    <col min="6973" max="6974" width="0" style="126" hidden="1" customWidth="1"/>
    <col min="6975" max="7168" width="8.88671875" style="126"/>
    <col min="7169" max="7169" width="16.6640625" style="126" customWidth="1"/>
    <col min="7170" max="7170" width="13.33203125" style="126" customWidth="1"/>
    <col min="7171" max="7171" width="5.33203125" style="126" customWidth="1"/>
    <col min="7172" max="7172" width="3.33203125" style="126" customWidth="1"/>
    <col min="7173" max="7180" width="8.6640625" style="126" customWidth="1"/>
    <col min="7181" max="7181" width="6.6640625" style="126" customWidth="1"/>
    <col min="7182" max="7227" width="0" style="126" hidden="1" customWidth="1"/>
    <col min="7228" max="7228" width="8.88671875" style="126"/>
    <col min="7229" max="7230" width="0" style="126" hidden="1" customWidth="1"/>
    <col min="7231" max="7424" width="8.88671875" style="126"/>
    <col min="7425" max="7425" width="16.6640625" style="126" customWidth="1"/>
    <col min="7426" max="7426" width="13.33203125" style="126" customWidth="1"/>
    <col min="7427" max="7427" width="5.33203125" style="126" customWidth="1"/>
    <col min="7428" max="7428" width="3.33203125" style="126" customWidth="1"/>
    <col min="7429" max="7436" width="8.6640625" style="126" customWidth="1"/>
    <col min="7437" max="7437" width="6.6640625" style="126" customWidth="1"/>
    <col min="7438" max="7483" width="0" style="126" hidden="1" customWidth="1"/>
    <col min="7484" max="7484" width="8.88671875" style="126"/>
    <col min="7485" max="7486" width="0" style="126" hidden="1" customWidth="1"/>
    <col min="7487" max="7680" width="8.88671875" style="126"/>
    <col min="7681" max="7681" width="16.6640625" style="126" customWidth="1"/>
    <col min="7682" max="7682" width="13.33203125" style="126" customWidth="1"/>
    <col min="7683" max="7683" width="5.33203125" style="126" customWidth="1"/>
    <col min="7684" max="7684" width="3.33203125" style="126" customWidth="1"/>
    <col min="7685" max="7692" width="8.6640625" style="126" customWidth="1"/>
    <col min="7693" max="7693" width="6.6640625" style="126" customWidth="1"/>
    <col min="7694" max="7739" width="0" style="126" hidden="1" customWidth="1"/>
    <col min="7740" max="7740" width="8.88671875" style="126"/>
    <col min="7741" max="7742" width="0" style="126" hidden="1" customWidth="1"/>
    <col min="7743" max="7936" width="8.88671875" style="126"/>
    <col min="7937" max="7937" width="16.6640625" style="126" customWidth="1"/>
    <col min="7938" max="7938" width="13.33203125" style="126" customWidth="1"/>
    <col min="7939" max="7939" width="5.33203125" style="126" customWidth="1"/>
    <col min="7940" max="7940" width="3.33203125" style="126" customWidth="1"/>
    <col min="7941" max="7948" width="8.6640625" style="126" customWidth="1"/>
    <col min="7949" max="7949" width="6.6640625" style="126" customWidth="1"/>
    <col min="7950" max="7995" width="0" style="126" hidden="1" customWidth="1"/>
    <col min="7996" max="7996" width="8.88671875" style="126"/>
    <col min="7997" max="7998" width="0" style="126" hidden="1" customWidth="1"/>
    <col min="7999" max="8192" width="8.88671875" style="126"/>
    <col min="8193" max="8193" width="16.6640625" style="126" customWidth="1"/>
    <col min="8194" max="8194" width="13.33203125" style="126" customWidth="1"/>
    <col min="8195" max="8195" width="5.33203125" style="126" customWidth="1"/>
    <col min="8196" max="8196" width="3.33203125" style="126" customWidth="1"/>
    <col min="8197" max="8204" width="8.6640625" style="126" customWidth="1"/>
    <col min="8205" max="8205" width="6.6640625" style="126" customWidth="1"/>
    <col min="8206" max="8251" width="0" style="126" hidden="1" customWidth="1"/>
    <col min="8252" max="8252" width="8.88671875" style="126"/>
    <col min="8253" max="8254" width="0" style="126" hidden="1" customWidth="1"/>
    <col min="8255" max="8448" width="8.88671875" style="126"/>
    <col min="8449" max="8449" width="16.6640625" style="126" customWidth="1"/>
    <col min="8450" max="8450" width="13.33203125" style="126" customWidth="1"/>
    <col min="8451" max="8451" width="5.33203125" style="126" customWidth="1"/>
    <col min="8452" max="8452" width="3.33203125" style="126" customWidth="1"/>
    <col min="8453" max="8460" width="8.6640625" style="126" customWidth="1"/>
    <col min="8461" max="8461" width="6.6640625" style="126" customWidth="1"/>
    <col min="8462" max="8507" width="0" style="126" hidden="1" customWidth="1"/>
    <col min="8508" max="8508" width="8.88671875" style="126"/>
    <col min="8509" max="8510" width="0" style="126" hidden="1" customWidth="1"/>
    <col min="8511" max="8704" width="8.88671875" style="126"/>
    <col min="8705" max="8705" width="16.6640625" style="126" customWidth="1"/>
    <col min="8706" max="8706" width="13.33203125" style="126" customWidth="1"/>
    <col min="8707" max="8707" width="5.33203125" style="126" customWidth="1"/>
    <col min="8708" max="8708" width="3.33203125" style="126" customWidth="1"/>
    <col min="8709" max="8716" width="8.6640625" style="126" customWidth="1"/>
    <col min="8717" max="8717" width="6.6640625" style="126" customWidth="1"/>
    <col min="8718" max="8763" width="0" style="126" hidden="1" customWidth="1"/>
    <col min="8764" max="8764" width="8.88671875" style="126"/>
    <col min="8765" max="8766" width="0" style="126" hidden="1" customWidth="1"/>
    <col min="8767" max="8960" width="8.88671875" style="126"/>
    <col min="8961" max="8961" width="16.6640625" style="126" customWidth="1"/>
    <col min="8962" max="8962" width="13.33203125" style="126" customWidth="1"/>
    <col min="8963" max="8963" width="5.33203125" style="126" customWidth="1"/>
    <col min="8964" max="8964" width="3.33203125" style="126" customWidth="1"/>
    <col min="8965" max="8972" width="8.6640625" style="126" customWidth="1"/>
    <col min="8973" max="8973" width="6.6640625" style="126" customWidth="1"/>
    <col min="8974" max="9019" width="0" style="126" hidden="1" customWidth="1"/>
    <col min="9020" max="9020" width="8.88671875" style="126"/>
    <col min="9021" max="9022" width="0" style="126" hidden="1" customWidth="1"/>
    <col min="9023" max="9216" width="8.88671875" style="126"/>
    <col min="9217" max="9217" width="16.6640625" style="126" customWidth="1"/>
    <col min="9218" max="9218" width="13.33203125" style="126" customWidth="1"/>
    <col min="9219" max="9219" width="5.33203125" style="126" customWidth="1"/>
    <col min="9220" max="9220" width="3.33203125" style="126" customWidth="1"/>
    <col min="9221" max="9228" width="8.6640625" style="126" customWidth="1"/>
    <col min="9229" max="9229" width="6.6640625" style="126" customWidth="1"/>
    <col min="9230" max="9275" width="0" style="126" hidden="1" customWidth="1"/>
    <col min="9276" max="9276" width="8.88671875" style="126"/>
    <col min="9277" max="9278" width="0" style="126" hidden="1" customWidth="1"/>
    <col min="9279" max="9472" width="8.88671875" style="126"/>
    <col min="9473" max="9473" width="16.6640625" style="126" customWidth="1"/>
    <col min="9474" max="9474" width="13.33203125" style="126" customWidth="1"/>
    <col min="9475" max="9475" width="5.33203125" style="126" customWidth="1"/>
    <col min="9476" max="9476" width="3.33203125" style="126" customWidth="1"/>
    <col min="9477" max="9484" width="8.6640625" style="126" customWidth="1"/>
    <col min="9485" max="9485" width="6.6640625" style="126" customWidth="1"/>
    <col min="9486" max="9531" width="0" style="126" hidden="1" customWidth="1"/>
    <col min="9532" max="9532" width="8.88671875" style="126"/>
    <col min="9533" max="9534" width="0" style="126" hidden="1" customWidth="1"/>
    <col min="9535" max="9728" width="8.88671875" style="126"/>
    <col min="9729" max="9729" width="16.6640625" style="126" customWidth="1"/>
    <col min="9730" max="9730" width="13.33203125" style="126" customWidth="1"/>
    <col min="9731" max="9731" width="5.33203125" style="126" customWidth="1"/>
    <col min="9732" max="9732" width="3.33203125" style="126" customWidth="1"/>
    <col min="9733" max="9740" width="8.6640625" style="126" customWidth="1"/>
    <col min="9741" max="9741" width="6.6640625" style="126" customWidth="1"/>
    <col min="9742" max="9787" width="0" style="126" hidden="1" customWidth="1"/>
    <col min="9788" max="9788" width="8.88671875" style="126"/>
    <col min="9789" max="9790" width="0" style="126" hidden="1" customWidth="1"/>
    <col min="9791" max="9984" width="8.88671875" style="126"/>
    <col min="9985" max="9985" width="16.6640625" style="126" customWidth="1"/>
    <col min="9986" max="9986" width="13.33203125" style="126" customWidth="1"/>
    <col min="9987" max="9987" width="5.33203125" style="126" customWidth="1"/>
    <col min="9988" max="9988" width="3.33203125" style="126" customWidth="1"/>
    <col min="9989" max="9996" width="8.6640625" style="126" customWidth="1"/>
    <col min="9997" max="9997" width="6.6640625" style="126" customWidth="1"/>
    <col min="9998" max="10043" width="0" style="126" hidden="1" customWidth="1"/>
    <col min="10044" max="10044" width="8.88671875" style="126"/>
    <col min="10045" max="10046" width="0" style="126" hidden="1" customWidth="1"/>
    <col min="10047" max="10240" width="8.88671875" style="126"/>
    <col min="10241" max="10241" width="16.6640625" style="126" customWidth="1"/>
    <col min="10242" max="10242" width="13.33203125" style="126" customWidth="1"/>
    <col min="10243" max="10243" width="5.33203125" style="126" customWidth="1"/>
    <col min="10244" max="10244" width="3.33203125" style="126" customWidth="1"/>
    <col min="10245" max="10252" width="8.6640625" style="126" customWidth="1"/>
    <col min="10253" max="10253" width="6.6640625" style="126" customWidth="1"/>
    <col min="10254" max="10299" width="0" style="126" hidden="1" customWidth="1"/>
    <col min="10300" max="10300" width="8.88671875" style="126"/>
    <col min="10301" max="10302" width="0" style="126" hidden="1" customWidth="1"/>
    <col min="10303" max="10496" width="8.88671875" style="126"/>
    <col min="10497" max="10497" width="16.6640625" style="126" customWidth="1"/>
    <col min="10498" max="10498" width="13.33203125" style="126" customWidth="1"/>
    <col min="10499" max="10499" width="5.33203125" style="126" customWidth="1"/>
    <col min="10500" max="10500" width="3.33203125" style="126" customWidth="1"/>
    <col min="10501" max="10508" width="8.6640625" style="126" customWidth="1"/>
    <col min="10509" max="10509" width="6.6640625" style="126" customWidth="1"/>
    <col min="10510" max="10555" width="0" style="126" hidden="1" customWidth="1"/>
    <col min="10556" max="10556" width="8.88671875" style="126"/>
    <col min="10557" max="10558" width="0" style="126" hidden="1" customWidth="1"/>
    <col min="10559" max="10752" width="8.88671875" style="126"/>
    <col min="10753" max="10753" width="16.6640625" style="126" customWidth="1"/>
    <col min="10754" max="10754" width="13.33203125" style="126" customWidth="1"/>
    <col min="10755" max="10755" width="5.33203125" style="126" customWidth="1"/>
    <col min="10756" max="10756" width="3.33203125" style="126" customWidth="1"/>
    <col min="10757" max="10764" width="8.6640625" style="126" customWidth="1"/>
    <col min="10765" max="10765" width="6.6640625" style="126" customWidth="1"/>
    <col min="10766" max="10811" width="0" style="126" hidden="1" customWidth="1"/>
    <col min="10812" max="10812" width="8.88671875" style="126"/>
    <col min="10813" max="10814" width="0" style="126" hidden="1" customWidth="1"/>
    <col min="10815" max="11008" width="8.88671875" style="126"/>
    <col min="11009" max="11009" width="16.6640625" style="126" customWidth="1"/>
    <col min="11010" max="11010" width="13.33203125" style="126" customWidth="1"/>
    <col min="11011" max="11011" width="5.33203125" style="126" customWidth="1"/>
    <col min="11012" max="11012" width="3.33203125" style="126" customWidth="1"/>
    <col min="11013" max="11020" width="8.6640625" style="126" customWidth="1"/>
    <col min="11021" max="11021" width="6.6640625" style="126" customWidth="1"/>
    <col min="11022" max="11067" width="0" style="126" hidden="1" customWidth="1"/>
    <col min="11068" max="11068" width="8.88671875" style="126"/>
    <col min="11069" max="11070" width="0" style="126" hidden="1" customWidth="1"/>
    <col min="11071" max="11264" width="8.88671875" style="126"/>
    <col min="11265" max="11265" width="16.6640625" style="126" customWidth="1"/>
    <col min="11266" max="11266" width="13.33203125" style="126" customWidth="1"/>
    <col min="11267" max="11267" width="5.33203125" style="126" customWidth="1"/>
    <col min="11268" max="11268" width="3.33203125" style="126" customWidth="1"/>
    <col min="11269" max="11276" width="8.6640625" style="126" customWidth="1"/>
    <col min="11277" max="11277" width="6.6640625" style="126" customWidth="1"/>
    <col min="11278" max="11323" width="0" style="126" hidden="1" customWidth="1"/>
    <col min="11324" max="11324" width="8.88671875" style="126"/>
    <col min="11325" max="11326" width="0" style="126" hidden="1" customWidth="1"/>
    <col min="11327" max="11520" width="8.88671875" style="126"/>
    <col min="11521" max="11521" width="16.6640625" style="126" customWidth="1"/>
    <col min="11522" max="11522" width="13.33203125" style="126" customWidth="1"/>
    <col min="11523" max="11523" width="5.33203125" style="126" customWidth="1"/>
    <col min="11524" max="11524" width="3.33203125" style="126" customWidth="1"/>
    <col min="11525" max="11532" width="8.6640625" style="126" customWidth="1"/>
    <col min="11533" max="11533" width="6.6640625" style="126" customWidth="1"/>
    <col min="11534" max="11579" width="0" style="126" hidden="1" customWidth="1"/>
    <col min="11580" max="11580" width="8.88671875" style="126"/>
    <col min="11581" max="11582" width="0" style="126" hidden="1" customWidth="1"/>
    <col min="11583" max="11776" width="8.88671875" style="126"/>
    <col min="11777" max="11777" width="16.6640625" style="126" customWidth="1"/>
    <col min="11778" max="11778" width="13.33203125" style="126" customWidth="1"/>
    <col min="11779" max="11779" width="5.33203125" style="126" customWidth="1"/>
    <col min="11780" max="11780" width="3.33203125" style="126" customWidth="1"/>
    <col min="11781" max="11788" width="8.6640625" style="126" customWidth="1"/>
    <col min="11789" max="11789" width="6.6640625" style="126" customWidth="1"/>
    <col min="11790" max="11835" width="0" style="126" hidden="1" customWidth="1"/>
    <col min="11836" max="11836" width="8.88671875" style="126"/>
    <col min="11837" max="11838" width="0" style="126" hidden="1" customWidth="1"/>
    <col min="11839" max="12032" width="8.88671875" style="126"/>
    <col min="12033" max="12033" width="16.6640625" style="126" customWidth="1"/>
    <col min="12034" max="12034" width="13.33203125" style="126" customWidth="1"/>
    <col min="12035" max="12035" width="5.33203125" style="126" customWidth="1"/>
    <col min="12036" max="12036" width="3.33203125" style="126" customWidth="1"/>
    <col min="12037" max="12044" width="8.6640625" style="126" customWidth="1"/>
    <col min="12045" max="12045" width="6.6640625" style="126" customWidth="1"/>
    <col min="12046" max="12091" width="0" style="126" hidden="1" customWidth="1"/>
    <col min="12092" max="12092" width="8.88671875" style="126"/>
    <col min="12093" max="12094" width="0" style="126" hidden="1" customWidth="1"/>
    <col min="12095" max="12288" width="8.88671875" style="126"/>
    <col min="12289" max="12289" width="16.6640625" style="126" customWidth="1"/>
    <col min="12290" max="12290" width="13.33203125" style="126" customWidth="1"/>
    <col min="12291" max="12291" width="5.33203125" style="126" customWidth="1"/>
    <col min="12292" max="12292" width="3.33203125" style="126" customWidth="1"/>
    <col min="12293" max="12300" width="8.6640625" style="126" customWidth="1"/>
    <col min="12301" max="12301" width="6.6640625" style="126" customWidth="1"/>
    <col min="12302" max="12347" width="0" style="126" hidden="1" customWidth="1"/>
    <col min="12348" max="12348" width="8.88671875" style="126"/>
    <col min="12349" max="12350" width="0" style="126" hidden="1" customWidth="1"/>
    <col min="12351" max="12544" width="8.88671875" style="126"/>
    <col min="12545" max="12545" width="16.6640625" style="126" customWidth="1"/>
    <col min="12546" max="12546" width="13.33203125" style="126" customWidth="1"/>
    <col min="12547" max="12547" width="5.33203125" style="126" customWidth="1"/>
    <col min="12548" max="12548" width="3.33203125" style="126" customWidth="1"/>
    <col min="12549" max="12556" width="8.6640625" style="126" customWidth="1"/>
    <col min="12557" max="12557" width="6.6640625" style="126" customWidth="1"/>
    <col min="12558" max="12603" width="0" style="126" hidden="1" customWidth="1"/>
    <col min="12604" max="12604" width="8.88671875" style="126"/>
    <col min="12605" max="12606" width="0" style="126" hidden="1" customWidth="1"/>
    <col min="12607" max="12800" width="8.88671875" style="126"/>
    <col min="12801" max="12801" width="16.6640625" style="126" customWidth="1"/>
    <col min="12802" max="12802" width="13.33203125" style="126" customWidth="1"/>
    <col min="12803" max="12803" width="5.33203125" style="126" customWidth="1"/>
    <col min="12804" max="12804" width="3.33203125" style="126" customWidth="1"/>
    <col min="12805" max="12812" width="8.6640625" style="126" customWidth="1"/>
    <col min="12813" max="12813" width="6.6640625" style="126" customWidth="1"/>
    <col min="12814" max="12859" width="0" style="126" hidden="1" customWidth="1"/>
    <col min="12860" max="12860" width="8.88671875" style="126"/>
    <col min="12861" max="12862" width="0" style="126" hidden="1" customWidth="1"/>
    <col min="12863" max="13056" width="8.88671875" style="126"/>
    <col min="13057" max="13057" width="16.6640625" style="126" customWidth="1"/>
    <col min="13058" max="13058" width="13.33203125" style="126" customWidth="1"/>
    <col min="13059" max="13059" width="5.33203125" style="126" customWidth="1"/>
    <col min="13060" max="13060" width="3.33203125" style="126" customWidth="1"/>
    <col min="13061" max="13068" width="8.6640625" style="126" customWidth="1"/>
    <col min="13069" max="13069" width="6.6640625" style="126" customWidth="1"/>
    <col min="13070" max="13115" width="0" style="126" hidden="1" customWidth="1"/>
    <col min="13116" max="13116" width="8.88671875" style="126"/>
    <col min="13117" max="13118" width="0" style="126" hidden="1" customWidth="1"/>
    <col min="13119" max="13312" width="8.88671875" style="126"/>
    <col min="13313" max="13313" width="16.6640625" style="126" customWidth="1"/>
    <col min="13314" max="13314" width="13.33203125" style="126" customWidth="1"/>
    <col min="13315" max="13315" width="5.33203125" style="126" customWidth="1"/>
    <col min="13316" max="13316" width="3.33203125" style="126" customWidth="1"/>
    <col min="13317" max="13324" width="8.6640625" style="126" customWidth="1"/>
    <col min="13325" max="13325" width="6.6640625" style="126" customWidth="1"/>
    <col min="13326" max="13371" width="0" style="126" hidden="1" customWidth="1"/>
    <col min="13372" max="13372" width="8.88671875" style="126"/>
    <col min="13373" max="13374" width="0" style="126" hidden="1" customWidth="1"/>
    <col min="13375" max="13568" width="8.88671875" style="126"/>
    <col min="13569" max="13569" width="16.6640625" style="126" customWidth="1"/>
    <col min="13570" max="13570" width="13.33203125" style="126" customWidth="1"/>
    <col min="13571" max="13571" width="5.33203125" style="126" customWidth="1"/>
    <col min="13572" max="13572" width="3.33203125" style="126" customWidth="1"/>
    <col min="13573" max="13580" width="8.6640625" style="126" customWidth="1"/>
    <col min="13581" max="13581" width="6.6640625" style="126" customWidth="1"/>
    <col min="13582" max="13627" width="0" style="126" hidden="1" customWidth="1"/>
    <col min="13628" max="13628" width="8.88671875" style="126"/>
    <col min="13629" max="13630" width="0" style="126" hidden="1" customWidth="1"/>
    <col min="13631" max="13824" width="8.88671875" style="126"/>
    <col min="13825" max="13825" width="16.6640625" style="126" customWidth="1"/>
    <col min="13826" max="13826" width="13.33203125" style="126" customWidth="1"/>
    <col min="13827" max="13827" width="5.33203125" style="126" customWidth="1"/>
    <col min="13828" max="13828" width="3.33203125" style="126" customWidth="1"/>
    <col min="13829" max="13836" width="8.6640625" style="126" customWidth="1"/>
    <col min="13837" max="13837" width="6.6640625" style="126" customWidth="1"/>
    <col min="13838" max="13883" width="0" style="126" hidden="1" customWidth="1"/>
    <col min="13884" max="13884" width="8.88671875" style="126"/>
    <col min="13885" max="13886" width="0" style="126" hidden="1" customWidth="1"/>
    <col min="13887" max="14080" width="8.88671875" style="126"/>
    <col min="14081" max="14081" width="16.6640625" style="126" customWidth="1"/>
    <col min="14082" max="14082" width="13.33203125" style="126" customWidth="1"/>
    <col min="14083" max="14083" width="5.33203125" style="126" customWidth="1"/>
    <col min="14084" max="14084" width="3.33203125" style="126" customWidth="1"/>
    <col min="14085" max="14092" width="8.6640625" style="126" customWidth="1"/>
    <col min="14093" max="14093" width="6.6640625" style="126" customWidth="1"/>
    <col min="14094" max="14139" width="0" style="126" hidden="1" customWidth="1"/>
    <col min="14140" max="14140" width="8.88671875" style="126"/>
    <col min="14141" max="14142" width="0" style="126" hidden="1" customWidth="1"/>
    <col min="14143" max="14336" width="8.88671875" style="126"/>
    <col min="14337" max="14337" width="16.6640625" style="126" customWidth="1"/>
    <col min="14338" max="14338" width="13.33203125" style="126" customWidth="1"/>
    <col min="14339" max="14339" width="5.33203125" style="126" customWidth="1"/>
    <col min="14340" max="14340" width="3.33203125" style="126" customWidth="1"/>
    <col min="14341" max="14348" width="8.6640625" style="126" customWidth="1"/>
    <col min="14349" max="14349" width="6.6640625" style="126" customWidth="1"/>
    <col min="14350" max="14395" width="0" style="126" hidden="1" customWidth="1"/>
    <col min="14396" max="14396" width="8.88671875" style="126"/>
    <col min="14397" max="14398" width="0" style="126" hidden="1" customWidth="1"/>
    <col min="14399" max="14592" width="8.88671875" style="126"/>
    <col min="14593" max="14593" width="16.6640625" style="126" customWidth="1"/>
    <col min="14594" max="14594" width="13.33203125" style="126" customWidth="1"/>
    <col min="14595" max="14595" width="5.33203125" style="126" customWidth="1"/>
    <col min="14596" max="14596" width="3.33203125" style="126" customWidth="1"/>
    <col min="14597" max="14604" width="8.6640625" style="126" customWidth="1"/>
    <col min="14605" max="14605" width="6.6640625" style="126" customWidth="1"/>
    <col min="14606" max="14651" width="0" style="126" hidden="1" customWidth="1"/>
    <col min="14652" max="14652" width="8.88671875" style="126"/>
    <col min="14653" max="14654" width="0" style="126" hidden="1" customWidth="1"/>
    <col min="14655" max="14848" width="8.88671875" style="126"/>
    <col min="14849" max="14849" width="16.6640625" style="126" customWidth="1"/>
    <col min="14850" max="14850" width="13.33203125" style="126" customWidth="1"/>
    <col min="14851" max="14851" width="5.33203125" style="126" customWidth="1"/>
    <col min="14852" max="14852" width="3.33203125" style="126" customWidth="1"/>
    <col min="14853" max="14860" width="8.6640625" style="126" customWidth="1"/>
    <col min="14861" max="14861" width="6.6640625" style="126" customWidth="1"/>
    <col min="14862" max="14907" width="0" style="126" hidden="1" customWidth="1"/>
    <col min="14908" max="14908" width="8.88671875" style="126"/>
    <col min="14909" max="14910" width="0" style="126" hidden="1" customWidth="1"/>
    <col min="14911" max="15104" width="8.88671875" style="126"/>
    <col min="15105" max="15105" width="16.6640625" style="126" customWidth="1"/>
    <col min="15106" max="15106" width="13.33203125" style="126" customWidth="1"/>
    <col min="15107" max="15107" width="5.33203125" style="126" customWidth="1"/>
    <col min="15108" max="15108" width="3.33203125" style="126" customWidth="1"/>
    <col min="15109" max="15116" width="8.6640625" style="126" customWidth="1"/>
    <col min="15117" max="15117" width="6.6640625" style="126" customWidth="1"/>
    <col min="15118" max="15163" width="0" style="126" hidden="1" customWidth="1"/>
    <col min="15164" max="15164" width="8.88671875" style="126"/>
    <col min="15165" max="15166" width="0" style="126" hidden="1" customWidth="1"/>
    <col min="15167" max="15360" width="8.88671875" style="126"/>
    <col min="15361" max="15361" width="16.6640625" style="126" customWidth="1"/>
    <col min="15362" max="15362" width="13.33203125" style="126" customWidth="1"/>
    <col min="15363" max="15363" width="5.33203125" style="126" customWidth="1"/>
    <col min="15364" max="15364" width="3.33203125" style="126" customWidth="1"/>
    <col min="15365" max="15372" width="8.6640625" style="126" customWidth="1"/>
    <col min="15373" max="15373" width="6.6640625" style="126" customWidth="1"/>
    <col min="15374" max="15419" width="0" style="126" hidden="1" customWidth="1"/>
    <col min="15420" max="15420" width="8.88671875" style="126"/>
    <col min="15421" max="15422" width="0" style="126" hidden="1" customWidth="1"/>
    <col min="15423" max="15616" width="8.88671875" style="126"/>
    <col min="15617" max="15617" width="16.6640625" style="126" customWidth="1"/>
    <col min="15618" max="15618" width="13.33203125" style="126" customWidth="1"/>
    <col min="15619" max="15619" width="5.33203125" style="126" customWidth="1"/>
    <col min="15620" max="15620" width="3.33203125" style="126" customWidth="1"/>
    <col min="15621" max="15628" width="8.6640625" style="126" customWidth="1"/>
    <col min="15629" max="15629" width="6.6640625" style="126" customWidth="1"/>
    <col min="15630" max="15675" width="0" style="126" hidden="1" customWidth="1"/>
    <col min="15676" max="15676" width="8.88671875" style="126"/>
    <col min="15677" max="15678" width="0" style="126" hidden="1" customWidth="1"/>
    <col min="15679" max="15872" width="8.88671875" style="126"/>
    <col min="15873" max="15873" width="16.6640625" style="126" customWidth="1"/>
    <col min="15874" max="15874" width="13.33203125" style="126" customWidth="1"/>
    <col min="15875" max="15875" width="5.33203125" style="126" customWidth="1"/>
    <col min="15876" max="15876" width="3.33203125" style="126" customWidth="1"/>
    <col min="15877" max="15884" width="8.6640625" style="126" customWidth="1"/>
    <col min="15885" max="15885" width="6.6640625" style="126" customWidth="1"/>
    <col min="15886" max="15931" width="0" style="126" hidden="1" customWidth="1"/>
    <col min="15932" max="15932" width="8.88671875" style="126"/>
    <col min="15933" max="15934" width="0" style="126" hidden="1" customWidth="1"/>
    <col min="15935" max="16128" width="8.88671875" style="126"/>
    <col min="16129" max="16129" width="16.6640625" style="126" customWidth="1"/>
    <col min="16130" max="16130" width="13.33203125" style="126" customWidth="1"/>
    <col min="16131" max="16131" width="5.33203125" style="126" customWidth="1"/>
    <col min="16132" max="16132" width="3.33203125" style="126" customWidth="1"/>
    <col min="16133" max="16140" width="8.6640625" style="126" customWidth="1"/>
    <col min="16141" max="16141" width="6.6640625" style="126" customWidth="1"/>
    <col min="16142" max="16187" width="0" style="126" hidden="1" customWidth="1"/>
    <col min="16188" max="16188" width="8.88671875" style="126"/>
    <col min="16189" max="16190" width="0" style="126" hidden="1" customWidth="1"/>
    <col min="16191" max="16384" width="8.88671875" style="126"/>
  </cols>
  <sheetData>
    <row r="1" spans="1:61" ht="18.399999999999999" customHeight="1" thickBot="1">
      <c r="A1" s="126" t="s">
        <v>76</v>
      </c>
    </row>
    <row r="2" spans="1:61" ht="18.399999999999999" customHeight="1">
      <c r="A2" s="262" t="s">
        <v>77</v>
      </c>
      <c r="B2" s="259" t="s">
        <v>78</v>
      </c>
      <c r="C2" s="259" t="s">
        <v>79</v>
      </c>
      <c r="D2" s="259" t="s">
        <v>80</v>
      </c>
      <c r="E2" s="259" t="s">
        <v>81</v>
      </c>
      <c r="F2" s="259" t="s">
        <v>82</v>
      </c>
      <c r="G2" s="259" t="s">
        <v>83</v>
      </c>
      <c r="H2" s="259" t="s">
        <v>82</v>
      </c>
      <c r="I2" s="259" t="s">
        <v>84</v>
      </c>
      <c r="J2" s="259" t="s">
        <v>82</v>
      </c>
      <c r="K2" s="259" t="s">
        <v>85</v>
      </c>
      <c r="L2" s="259" t="s">
        <v>82</v>
      </c>
      <c r="M2" s="260" t="s">
        <v>86</v>
      </c>
    </row>
    <row r="3" spans="1:61" ht="18.399999999999999" customHeight="1" thickBot="1">
      <c r="A3" s="263" t="s">
        <v>82</v>
      </c>
      <c r="B3" s="264" t="s">
        <v>82</v>
      </c>
      <c r="C3" s="264" t="s">
        <v>82</v>
      </c>
      <c r="D3" s="264" t="s">
        <v>82</v>
      </c>
      <c r="E3" s="127" t="s">
        <v>87</v>
      </c>
      <c r="F3" s="127" t="s">
        <v>88</v>
      </c>
      <c r="G3" s="127" t="s">
        <v>87</v>
      </c>
      <c r="H3" s="127" t="s">
        <v>88</v>
      </c>
      <c r="I3" s="127" t="s">
        <v>87</v>
      </c>
      <c r="J3" s="127" t="s">
        <v>88</v>
      </c>
      <c r="K3" s="127" t="s">
        <v>87</v>
      </c>
      <c r="L3" s="127" t="s">
        <v>88</v>
      </c>
      <c r="M3" s="261" t="s">
        <v>82</v>
      </c>
      <c r="S3" s="128" t="s">
        <v>89</v>
      </c>
      <c r="T3" s="128" t="s">
        <v>90</v>
      </c>
      <c r="U3" s="128" t="s">
        <v>91</v>
      </c>
      <c r="V3" s="128" t="s">
        <v>92</v>
      </c>
      <c r="W3" s="128" t="s">
        <v>93</v>
      </c>
      <c r="X3" s="128" t="s">
        <v>94</v>
      </c>
      <c r="Y3" s="128" t="s">
        <v>95</v>
      </c>
    </row>
    <row r="4" spans="1:61" ht="18.399999999999999" customHeight="1">
      <c r="A4" s="215" t="s">
        <v>317</v>
      </c>
      <c r="B4" s="130"/>
      <c r="C4" s="130"/>
      <c r="D4" s="130"/>
      <c r="F4" s="131"/>
      <c r="H4" s="131">
        <f>TRUNC(H5+H7+H8+H9+H11,0)</f>
        <v>0</v>
      </c>
      <c r="J4" s="131">
        <f>TRUNC(J5+J7+J8+J9+J11,0)</f>
        <v>0</v>
      </c>
      <c r="L4" s="213"/>
      <c r="M4" s="132" t="s">
        <v>82</v>
      </c>
      <c r="N4" s="126" t="s">
        <v>82</v>
      </c>
      <c r="O4" s="126" t="s">
        <v>206</v>
      </c>
    </row>
    <row r="5" spans="1:61" ht="18.399999999999999" customHeight="1">
      <c r="A5" s="216" t="s">
        <v>307</v>
      </c>
      <c r="B5" s="130"/>
      <c r="C5" s="208">
        <v>227</v>
      </c>
      <c r="D5" s="130" t="s">
        <v>308</v>
      </c>
      <c r="E5" s="210"/>
      <c r="F5" s="210"/>
      <c r="G5" s="210"/>
      <c r="H5" s="210"/>
      <c r="I5" s="210"/>
      <c r="J5" s="210"/>
      <c r="K5" s="210"/>
      <c r="L5" s="214"/>
      <c r="M5" s="132"/>
      <c r="N5" s="126" t="s">
        <v>82</v>
      </c>
      <c r="P5" s="126" t="s">
        <v>97</v>
      </c>
      <c r="Q5" s="126" t="s">
        <v>82</v>
      </c>
      <c r="R5" s="126" t="s">
        <v>207</v>
      </c>
      <c r="AA5" s="133" t="s">
        <v>208</v>
      </c>
      <c r="AB5" s="134">
        <f>내역서!H5</f>
        <v>0</v>
      </c>
      <c r="AC5" s="133" t="s">
        <v>209</v>
      </c>
      <c r="AD5" s="135">
        <f>$AB5</f>
        <v>0</v>
      </c>
      <c r="BI5" s="136" t="str">
        <f>HYPERLINK("#내역서!A16","A00010 →")</f>
        <v>A00010 →</v>
      </c>
    </row>
    <row r="6" spans="1:61" ht="18.399999999999999" customHeight="1">
      <c r="A6" s="129"/>
      <c r="B6" s="130"/>
      <c r="C6" s="130"/>
      <c r="D6" s="130"/>
      <c r="E6" s="210"/>
      <c r="F6" s="210"/>
      <c r="G6" s="211"/>
      <c r="H6" s="210"/>
      <c r="I6" s="211"/>
      <c r="J6" s="210"/>
      <c r="K6" s="211"/>
      <c r="L6" s="210"/>
      <c r="M6" s="132"/>
      <c r="N6" s="126" t="s">
        <v>82</v>
      </c>
      <c r="P6" s="126" t="s">
        <v>98</v>
      </c>
      <c r="Q6" s="126" t="s">
        <v>210</v>
      </c>
      <c r="R6" s="126" t="s">
        <v>211</v>
      </c>
      <c r="X6" s="126" t="s">
        <v>212</v>
      </c>
      <c r="AA6" s="133" t="s">
        <v>213</v>
      </c>
      <c r="AB6" s="134">
        <f>(내역서!H6+내역서!J6+내역서!L6)*(6-0)/100</f>
        <v>0</v>
      </c>
      <c r="AC6" s="133" t="s">
        <v>214</v>
      </c>
      <c r="AD6" s="135">
        <f>$AB6</f>
        <v>0</v>
      </c>
    </row>
    <row r="7" spans="1:61" ht="18.399999999999999" customHeight="1">
      <c r="A7" s="129"/>
      <c r="B7" s="130"/>
      <c r="C7" s="130"/>
      <c r="D7" s="130"/>
      <c r="E7" s="210"/>
      <c r="F7" s="210"/>
      <c r="G7" s="211"/>
      <c r="H7" s="210"/>
      <c r="I7" s="211"/>
      <c r="J7" s="210"/>
      <c r="K7" s="211"/>
      <c r="L7" s="210"/>
      <c r="M7" s="132"/>
      <c r="N7" s="126" t="s">
        <v>82</v>
      </c>
      <c r="P7" s="126" t="s">
        <v>215</v>
      </c>
      <c r="Q7" s="126" t="s">
        <v>82</v>
      </c>
      <c r="R7" s="126" t="s">
        <v>211</v>
      </c>
      <c r="X7" s="126" t="s">
        <v>216</v>
      </c>
      <c r="AA7" s="133" t="s">
        <v>213</v>
      </c>
      <c r="AB7" s="134">
        <f>((내역서!H6+내역서!J6+내역서!L6)-내역서!H6+(내역서!H7+내역서!J7+내역서!L7))*10/100-7577</f>
        <v>-7577</v>
      </c>
      <c r="AC7" s="133" t="s">
        <v>214</v>
      </c>
      <c r="AD7" s="135">
        <f>$AB7</f>
        <v>-7577</v>
      </c>
    </row>
    <row r="8" spans="1:61" ht="18.399999999999999" customHeight="1">
      <c r="A8" s="129"/>
      <c r="B8" s="130"/>
      <c r="C8" s="130"/>
      <c r="D8" s="130"/>
      <c r="E8" s="210"/>
      <c r="F8" s="210"/>
      <c r="G8" s="211"/>
      <c r="H8" s="210"/>
      <c r="I8" s="211"/>
      <c r="J8" s="210"/>
      <c r="K8" s="211"/>
      <c r="L8" s="210"/>
      <c r="M8" s="132"/>
      <c r="N8" s="126" t="s">
        <v>82</v>
      </c>
      <c r="P8" s="126" t="s">
        <v>217</v>
      </c>
      <c r="Q8" s="126" t="s">
        <v>82</v>
      </c>
      <c r="R8" s="126" t="s">
        <v>211</v>
      </c>
      <c r="X8" s="126" t="s">
        <v>218</v>
      </c>
    </row>
    <row r="9" spans="1:61" ht="18.399999999999999" customHeight="1">
      <c r="A9" s="129"/>
      <c r="B9" s="130"/>
      <c r="C9" s="130"/>
      <c r="D9" s="130"/>
      <c r="E9" s="210"/>
      <c r="F9" s="210"/>
      <c r="G9" s="210"/>
      <c r="H9" s="210"/>
      <c r="I9" s="210"/>
      <c r="J9" s="210"/>
      <c r="K9" s="210"/>
      <c r="L9" s="210"/>
      <c r="M9" s="132"/>
      <c r="N9" s="126" t="s">
        <v>82</v>
      </c>
      <c r="P9" s="126" t="s">
        <v>219</v>
      </c>
      <c r="Q9" s="126" t="s">
        <v>82</v>
      </c>
      <c r="R9" s="126" t="s">
        <v>220</v>
      </c>
      <c r="AA9" s="133" t="s">
        <v>208</v>
      </c>
      <c r="AB9" s="134">
        <f>(내역서!H6+내역서!H7+내역서!H8+내역서!H9)</f>
        <v>0</v>
      </c>
      <c r="AC9" s="133" t="s">
        <v>209</v>
      </c>
      <c r="AD9" s="135">
        <f t="shared" ref="AD9:AD14" si="0">$AB9</f>
        <v>0</v>
      </c>
      <c r="BI9" s="136" t="str">
        <f>HYPERLINK("#내역서!A23","A00020 →")</f>
        <v>A00020 →</v>
      </c>
    </row>
    <row r="10" spans="1:61" ht="18.399999999999999" customHeight="1">
      <c r="A10" s="129"/>
      <c r="B10" s="130"/>
      <c r="C10" s="130"/>
      <c r="D10" s="130"/>
      <c r="E10" s="210"/>
      <c r="F10" s="210"/>
      <c r="G10" s="211"/>
      <c r="H10" s="210"/>
      <c r="I10" s="211"/>
      <c r="J10" s="210"/>
      <c r="K10" s="211"/>
      <c r="L10" s="210"/>
      <c r="M10" s="132"/>
      <c r="N10" s="126" t="s">
        <v>82</v>
      </c>
      <c r="P10" s="126" t="s">
        <v>221</v>
      </c>
      <c r="Q10" s="126" t="s">
        <v>210</v>
      </c>
      <c r="R10" s="126" t="s">
        <v>211</v>
      </c>
      <c r="X10" s="126" t="s">
        <v>222</v>
      </c>
      <c r="AA10" s="133" t="s">
        <v>213</v>
      </c>
      <c r="AB10" s="134">
        <f>(내역서!H10+내역서!J10+내역서!L10)*0.1</f>
        <v>0</v>
      </c>
      <c r="AC10" s="133" t="s">
        <v>214</v>
      </c>
      <c r="AD10" s="135">
        <f t="shared" si="0"/>
        <v>0</v>
      </c>
    </row>
    <row r="11" spans="1:61" ht="18.399999999999999" customHeight="1">
      <c r="A11" s="129"/>
      <c r="B11" s="130"/>
      <c r="C11" s="130"/>
      <c r="D11" s="130"/>
      <c r="E11" s="210"/>
      <c r="F11" s="210"/>
      <c r="G11" s="211"/>
      <c r="H11" s="210"/>
      <c r="I11" s="211"/>
      <c r="J11" s="210"/>
      <c r="K11" s="211"/>
      <c r="L11" s="210"/>
      <c r="M11" s="132"/>
      <c r="N11" s="126" t="s">
        <v>82</v>
      </c>
      <c r="P11" s="126" t="s">
        <v>99</v>
      </c>
      <c r="Q11" s="126" t="s">
        <v>82</v>
      </c>
      <c r="R11" s="126" t="s">
        <v>211</v>
      </c>
      <c r="X11" s="126" t="s">
        <v>223</v>
      </c>
      <c r="AA11" s="133" t="s">
        <v>208</v>
      </c>
      <c r="AB11" s="134">
        <f>(내역서!H10+내역서!H11)</f>
        <v>0</v>
      </c>
      <c r="AC11" s="133" t="s">
        <v>209</v>
      </c>
      <c r="AD11" s="135">
        <f t="shared" si="0"/>
        <v>0</v>
      </c>
    </row>
    <row r="12" spans="1:61" ht="18.399999999999999" customHeight="1">
      <c r="A12" s="129"/>
      <c r="B12" s="130"/>
      <c r="C12" s="130"/>
      <c r="D12" s="130"/>
      <c r="E12" s="210"/>
      <c r="F12" s="210"/>
      <c r="G12" s="211"/>
      <c r="H12" s="210"/>
      <c r="I12" s="211"/>
      <c r="J12" s="210"/>
      <c r="K12" s="211"/>
      <c r="L12" s="210"/>
      <c r="M12" s="132"/>
      <c r="N12" s="126" t="s">
        <v>82</v>
      </c>
      <c r="P12" s="126" t="s">
        <v>224</v>
      </c>
      <c r="Q12" s="126" t="s">
        <v>210</v>
      </c>
      <c r="R12" s="126" t="s">
        <v>211</v>
      </c>
      <c r="X12" s="126" t="s">
        <v>225</v>
      </c>
      <c r="AA12" s="133" t="s">
        <v>208</v>
      </c>
      <c r="AB12" s="134">
        <f>내역서!H12</f>
        <v>0</v>
      </c>
      <c r="AC12" s="133" t="s">
        <v>209</v>
      </c>
      <c r="AD12" s="135">
        <f t="shared" si="0"/>
        <v>0</v>
      </c>
    </row>
    <row r="13" spans="1:61" ht="18.399999999999999" customHeight="1">
      <c r="A13" s="129"/>
      <c r="B13" s="130"/>
      <c r="C13" s="130"/>
      <c r="D13" s="130"/>
      <c r="E13" s="210"/>
      <c r="F13" s="210"/>
      <c r="G13" s="211"/>
      <c r="H13" s="210"/>
      <c r="I13" s="211"/>
      <c r="J13" s="210"/>
      <c r="K13" s="211"/>
      <c r="L13" s="210"/>
      <c r="M13" s="132"/>
      <c r="N13" s="126" t="s">
        <v>82</v>
      </c>
      <c r="P13" s="126" t="s">
        <v>226</v>
      </c>
      <c r="Q13" s="126" t="s">
        <v>210</v>
      </c>
      <c r="R13" s="126" t="s">
        <v>211</v>
      </c>
      <c r="X13" s="126" t="s">
        <v>227</v>
      </c>
      <c r="AA13" s="133" t="s">
        <v>228</v>
      </c>
      <c r="AB13" s="134">
        <f>내역서!J12</f>
        <v>0</v>
      </c>
      <c r="AC13" s="133" t="s">
        <v>229</v>
      </c>
      <c r="AD13" s="135">
        <f t="shared" si="0"/>
        <v>0</v>
      </c>
    </row>
    <row r="14" spans="1:61" ht="18.399999999999999" customHeight="1">
      <c r="A14" s="217" t="s">
        <v>309</v>
      </c>
      <c r="B14" s="130"/>
      <c r="C14" s="130"/>
      <c r="D14" s="130"/>
      <c r="E14" s="210"/>
      <c r="F14" s="210"/>
      <c r="G14" s="211"/>
      <c r="H14" s="210"/>
      <c r="I14" s="211"/>
      <c r="J14" s="210"/>
      <c r="K14" s="211"/>
      <c r="L14" s="210"/>
      <c r="M14" s="132"/>
      <c r="N14" s="126" t="s">
        <v>82</v>
      </c>
      <c r="P14" s="126" t="s">
        <v>230</v>
      </c>
      <c r="Q14" s="126" t="s">
        <v>231</v>
      </c>
      <c r="R14" s="126" t="s">
        <v>82</v>
      </c>
      <c r="AA14" s="133" t="s">
        <v>213</v>
      </c>
      <c r="AB14" s="134">
        <f>내역서!L12</f>
        <v>0</v>
      </c>
      <c r="AC14" s="133" t="s">
        <v>214</v>
      </c>
      <c r="AD14" s="135">
        <f t="shared" si="0"/>
        <v>0</v>
      </c>
    </row>
    <row r="15" spans="1:61" ht="18.399999999999999" customHeight="1">
      <c r="A15" s="217" t="s">
        <v>310</v>
      </c>
      <c r="B15" s="128"/>
      <c r="C15" s="128"/>
      <c r="D15" s="128" t="s">
        <v>311</v>
      </c>
      <c r="E15" s="211"/>
      <c r="F15" s="214"/>
      <c r="G15" s="211"/>
      <c r="H15" s="211"/>
      <c r="I15" s="211"/>
      <c r="J15" s="211"/>
      <c r="K15" s="211"/>
      <c r="L15" s="214"/>
      <c r="M15" s="138"/>
    </row>
    <row r="16" spans="1:61" ht="18.399999999999999" customHeight="1">
      <c r="A16" s="217" t="s">
        <v>312</v>
      </c>
      <c r="B16" s="130"/>
      <c r="C16" s="130"/>
      <c r="D16" s="128" t="s">
        <v>311</v>
      </c>
      <c r="E16" s="212"/>
      <c r="F16" s="210"/>
      <c r="G16" s="212"/>
      <c r="H16" s="210"/>
      <c r="I16" s="212"/>
      <c r="J16" s="210"/>
      <c r="K16" s="212"/>
      <c r="L16" s="210"/>
      <c r="M16" s="132"/>
      <c r="N16" s="126" t="s">
        <v>82</v>
      </c>
      <c r="O16" s="126" t="s">
        <v>207</v>
      </c>
    </row>
    <row r="17" spans="1:61" ht="18.399999999999999" customHeight="1">
      <c r="A17" s="129"/>
      <c r="B17" s="130"/>
      <c r="C17" s="166"/>
      <c r="D17" s="130"/>
      <c r="E17" s="210"/>
      <c r="F17" s="210"/>
      <c r="G17" s="210"/>
      <c r="H17" s="210"/>
      <c r="I17" s="210"/>
      <c r="J17" s="210"/>
      <c r="K17" s="210"/>
      <c r="L17" s="210"/>
      <c r="M17" s="132"/>
      <c r="N17" s="126" t="s">
        <v>82</v>
      </c>
      <c r="P17" s="126" t="s">
        <v>217</v>
      </c>
      <c r="Q17" s="126" t="s">
        <v>82</v>
      </c>
      <c r="R17" s="126" t="s">
        <v>232</v>
      </c>
      <c r="BI17" s="136" t="str">
        <f>HYPERLINK("#경비!A5","GP0300 →")</f>
        <v>GP0300 →</v>
      </c>
    </row>
    <row r="18" spans="1:61" ht="18.399999999999999" customHeight="1">
      <c r="A18" s="129"/>
      <c r="B18" s="130"/>
      <c r="C18" s="130"/>
      <c r="D18" s="130"/>
      <c r="E18" s="210"/>
      <c r="F18" s="210"/>
      <c r="G18" s="211"/>
      <c r="H18" s="210"/>
      <c r="I18" s="211"/>
      <c r="J18" s="210"/>
      <c r="K18" s="211"/>
      <c r="L18" s="210"/>
      <c r="M18" s="132"/>
      <c r="N18" s="126" t="s">
        <v>82</v>
      </c>
      <c r="P18" s="126" t="s">
        <v>219</v>
      </c>
      <c r="Q18" s="126" t="s">
        <v>231</v>
      </c>
      <c r="R18" s="126" t="s">
        <v>82</v>
      </c>
    </row>
    <row r="19" spans="1:61" ht="18.399999999999999" customHeight="1">
      <c r="A19" s="137"/>
      <c r="B19" s="128"/>
      <c r="C19" s="128"/>
      <c r="D19" s="128"/>
      <c r="E19" s="211"/>
      <c r="F19" s="211"/>
      <c r="G19" s="211"/>
      <c r="H19" s="211"/>
      <c r="I19" s="211"/>
      <c r="J19" s="211"/>
      <c r="K19" s="211"/>
      <c r="L19" s="211"/>
      <c r="M19" s="138"/>
    </row>
    <row r="20" spans="1:61" ht="18.399999999999999" customHeight="1">
      <c r="A20" s="129"/>
      <c r="B20" s="130"/>
      <c r="C20" s="130"/>
      <c r="D20" s="130"/>
      <c r="E20" s="212"/>
      <c r="F20" s="210"/>
      <c r="G20" s="212"/>
      <c r="H20" s="210"/>
      <c r="I20" s="212"/>
      <c r="J20" s="210"/>
      <c r="K20" s="212"/>
      <c r="L20" s="210"/>
      <c r="M20" s="132"/>
      <c r="N20" s="126" t="s">
        <v>82</v>
      </c>
      <c r="O20" s="126" t="s">
        <v>220</v>
      </c>
    </row>
    <row r="21" spans="1:61" ht="18.399999999999999" customHeight="1">
      <c r="A21" s="129"/>
      <c r="B21" s="130"/>
      <c r="C21" s="166"/>
      <c r="D21" s="130"/>
      <c r="E21" s="210"/>
      <c r="F21" s="210"/>
      <c r="G21" s="210"/>
      <c r="H21" s="210"/>
      <c r="I21" s="210"/>
      <c r="J21" s="210"/>
      <c r="K21" s="210"/>
      <c r="L21" s="210"/>
      <c r="M21" s="132"/>
      <c r="N21" s="126" t="s">
        <v>82</v>
      </c>
      <c r="P21" s="126" t="s">
        <v>215</v>
      </c>
      <c r="Q21" s="126" t="s">
        <v>82</v>
      </c>
      <c r="R21" s="126" t="s">
        <v>233</v>
      </c>
      <c r="BI21" s="136" t="str">
        <f>HYPERLINK("#경비!A6","GP0310 →")</f>
        <v>GP0310 →</v>
      </c>
    </row>
    <row r="22" spans="1:61" s="159" customFormat="1" ht="18.399999999999999" customHeight="1">
      <c r="A22" s="129"/>
      <c r="B22" s="130"/>
      <c r="C22" s="130"/>
      <c r="D22" s="130"/>
      <c r="E22" s="210"/>
      <c r="F22" s="210"/>
      <c r="G22" s="210"/>
      <c r="H22" s="210"/>
      <c r="I22" s="210"/>
      <c r="J22" s="210"/>
      <c r="K22" s="210"/>
      <c r="L22" s="210"/>
      <c r="M22" s="132"/>
      <c r="BI22" s="136"/>
    </row>
    <row r="23" spans="1:61" s="159" customFormat="1" ht="18.399999999999999" customHeight="1">
      <c r="A23" s="129"/>
      <c r="B23" s="130"/>
      <c r="C23" s="130"/>
      <c r="D23" s="130"/>
      <c r="E23" s="210"/>
      <c r="F23" s="210"/>
      <c r="G23" s="210"/>
      <c r="H23" s="210"/>
      <c r="I23" s="210"/>
      <c r="J23" s="210"/>
      <c r="K23" s="210"/>
      <c r="L23" s="210"/>
      <c r="M23" s="132"/>
      <c r="BI23" s="136"/>
    </row>
    <row r="24" spans="1:61" s="159" customFormat="1" ht="18.399999999999999" customHeight="1">
      <c r="A24" s="129"/>
      <c r="B24" s="130"/>
      <c r="C24" s="130"/>
      <c r="D24" s="130"/>
      <c r="E24" s="210"/>
      <c r="F24" s="210"/>
      <c r="G24" s="210"/>
      <c r="H24" s="210"/>
      <c r="I24" s="210"/>
      <c r="J24" s="210"/>
      <c r="K24" s="210"/>
      <c r="L24" s="210"/>
      <c r="M24" s="132"/>
      <c r="BI24" s="136"/>
    </row>
    <row r="25" spans="1:61" ht="18.399999999999999" customHeight="1">
      <c r="A25" s="129" t="s">
        <v>96</v>
      </c>
      <c r="B25" s="130" t="s">
        <v>82</v>
      </c>
      <c r="C25" s="130"/>
      <c r="D25" s="130" t="s">
        <v>82</v>
      </c>
      <c r="E25" s="210">
        <f>G25+I25+K25</f>
        <v>0</v>
      </c>
      <c r="F25" s="210">
        <f t="shared" ref="F25" si="1">H25+J25+L25</f>
        <v>0</v>
      </c>
      <c r="G25" s="211"/>
      <c r="H25" s="210">
        <v>0</v>
      </c>
      <c r="I25" s="211"/>
      <c r="J25" s="210">
        <v>0</v>
      </c>
      <c r="K25" s="211"/>
      <c r="L25" s="210">
        <v>0</v>
      </c>
      <c r="M25" s="132" t="s">
        <v>82</v>
      </c>
      <c r="N25" s="126" t="s">
        <v>82</v>
      </c>
      <c r="P25" s="126" t="s">
        <v>219</v>
      </c>
      <c r="Q25" s="126" t="s">
        <v>231</v>
      </c>
      <c r="R25" s="126" t="s">
        <v>82</v>
      </c>
    </row>
    <row r="26" spans="1:61" ht="18.399999999999999" customHeight="1" thickBot="1">
      <c r="A26" s="139"/>
      <c r="B26" s="140"/>
      <c r="C26" s="140"/>
      <c r="D26" s="140"/>
      <c r="E26" s="209"/>
      <c r="F26" s="209"/>
      <c r="G26" s="209"/>
      <c r="H26" s="209"/>
      <c r="I26" s="209"/>
      <c r="J26" s="209"/>
      <c r="K26" s="209"/>
      <c r="L26" s="209"/>
      <c r="M26" s="141"/>
    </row>
  </sheetData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3" type="noConversion"/>
  <pageMargins left="0.31496062992125984" right="0.31496062992125984" top="1" bottom="0.59055118110236215" header="0.5" footer="0.5"/>
  <pageSetup paperSize="9" scale="96" orientation="landscape" r:id="rId1"/>
  <headerFooter alignWithMargins="0">
    <oddHeader>&amp;RPage :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3" sqref="F3:G3"/>
    </sheetView>
  </sheetViews>
  <sheetFormatPr defaultRowHeight="18.399999999999999" customHeight="1"/>
  <cols>
    <col min="1" max="1" width="20" style="126" customWidth="1"/>
    <col min="2" max="2" width="16.6640625" style="126" customWidth="1"/>
    <col min="3" max="3" width="3.33203125" style="126" customWidth="1"/>
    <col min="4" max="6" width="7.33203125" style="126" customWidth="1"/>
    <col min="7" max="7" width="8" style="126" customWidth="1"/>
    <col min="8" max="8" width="10" style="126" customWidth="1"/>
    <col min="9" max="10" width="0" style="126" hidden="1" customWidth="1"/>
    <col min="11" max="256" width="8.88671875" style="126"/>
    <col min="257" max="257" width="20" style="126" customWidth="1"/>
    <col min="258" max="258" width="16.6640625" style="126" customWidth="1"/>
    <col min="259" max="259" width="3.33203125" style="126" customWidth="1"/>
    <col min="260" max="262" width="7.33203125" style="126" customWidth="1"/>
    <col min="263" max="263" width="8" style="126" customWidth="1"/>
    <col min="264" max="264" width="10" style="126" customWidth="1"/>
    <col min="265" max="266" width="0" style="126" hidden="1" customWidth="1"/>
    <col min="267" max="512" width="8.88671875" style="126"/>
    <col min="513" max="513" width="20" style="126" customWidth="1"/>
    <col min="514" max="514" width="16.6640625" style="126" customWidth="1"/>
    <col min="515" max="515" width="3.33203125" style="126" customWidth="1"/>
    <col min="516" max="518" width="7.33203125" style="126" customWidth="1"/>
    <col min="519" max="519" width="8" style="126" customWidth="1"/>
    <col min="520" max="520" width="10" style="126" customWidth="1"/>
    <col min="521" max="522" width="0" style="126" hidden="1" customWidth="1"/>
    <col min="523" max="768" width="8.88671875" style="126"/>
    <col min="769" max="769" width="20" style="126" customWidth="1"/>
    <col min="770" max="770" width="16.6640625" style="126" customWidth="1"/>
    <col min="771" max="771" width="3.33203125" style="126" customWidth="1"/>
    <col min="772" max="774" width="7.33203125" style="126" customWidth="1"/>
    <col min="775" max="775" width="8" style="126" customWidth="1"/>
    <col min="776" max="776" width="10" style="126" customWidth="1"/>
    <col min="777" max="778" width="0" style="126" hidden="1" customWidth="1"/>
    <col min="779" max="1024" width="8.88671875" style="126"/>
    <col min="1025" max="1025" width="20" style="126" customWidth="1"/>
    <col min="1026" max="1026" width="16.6640625" style="126" customWidth="1"/>
    <col min="1027" max="1027" width="3.33203125" style="126" customWidth="1"/>
    <col min="1028" max="1030" width="7.33203125" style="126" customWidth="1"/>
    <col min="1031" max="1031" width="8" style="126" customWidth="1"/>
    <col min="1032" max="1032" width="10" style="126" customWidth="1"/>
    <col min="1033" max="1034" width="0" style="126" hidden="1" customWidth="1"/>
    <col min="1035" max="1280" width="8.88671875" style="126"/>
    <col min="1281" max="1281" width="20" style="126" customWidth="1"/>
    <col min="1282" max="1282" width="16.6640625" style="126" customWidth="1"/>
    <col min="1283" max="1283" width="3.33203125" style="126" customWidth="1"/>
    <col min="1284" max="1286" width="7.33203125" style="126" customWidth="1"/>
    <col min="1287" max="1287" width="8" style="126" customWidth="1"/>
    <col min="1288" max="1288" width="10" style="126" customWidth="1"/>
    <col min="1289" max="1290" width="0" style="126" hidden="1" customWidth="1"/>
    <col min="1291" max="1536" width="8.88671875" style="126"/>
    <col min="1537" max="1537" width="20" style="126" customWidth="1"/>
    <col min="1538" max="1538" width="16.6640625" style="126" customWidth="1"/>
    <col min="1539" max="1539" width="3.33203125" style="126" customWidth="1"/>
    <col min="1540" max="1542" width="7.33203125" style="126" customWidth="1"/>
    <col min="1543" max="1543" width="8" style="126" customWidth="1"/>
    <col min="1544" max="1544" width="10" style="126" customWidth="1"/>
    <col min="1545" max="1546" width="0" style="126" hidden="1" customWidth="1"/>
    <col min="1547" max="1792" width="8.88671875" style="126"/>
    <col min="1793" max="1793" width="20" style="126" customWidth="1"/>
    <col min="1794" max="1794" width="16.6640625" style="126" customWidth="1"/>
    <col min="1795" max="1795" width="3.33203125" style="126" customWidth="1"/>
    <col min="1796" max="1798" width="7.33203125" style="126" customWidth="1"/>
    <col min="1799" max="1799" width="8" style="126" customWidth="1"/>
    <col min="1800" max="1800" width="10" style="126" customWidth="1"/>
    <col min="1801" max="1802" width="0" style="126" hidden="1" customWidth="1"/>
    <col min="1803" max="2048" width="8.88671875" style="126"/>
    <col min="2049" max="2049" width="20" style="126" customWidth="1"/>
    <col min="2050" max="2050" width="16.6640625" style="126" customWidth="1"/>
    <col min="2051" max="2051" width="3.33203125" style="126" customWidth="1"/>
    <col min="2052" max="2054" width="7.33203125" style="126" customWidth="1"/>
    <col min="2055" max="2055" width="8" style="126" customWidth="1"/>
    <col min="2056" max="2056" width="10" style="126" customWidth="1"/>
    <col min="2057" max="2058" width="0" style="126" hidden="1" customWidth="1"/>
    <col min="2059" max="2304" width="8.88671875" style="126"/>
    <col min="2305" max="2305" width="20" style="126" customWidth="1"/>
    <col min="2306" max="2306" width="16.6640625" style="126" customWidth="1"/>
    <col min="2307" max="2307" width="3.33203125" style="126" customWidth="1"/>
    <col min="2308" max="2310" width="7.33203125" style="126" customWidth="1"/>
    <col min="2311" max="2311" width="8" style="126" customWidth="1"/>
    <col min="2312" max="2312" width="10" style="126" customWidth="1"/>
    <col min="2313" max="2314" width="0" style="126" hidden="1" customWidth="1"/>
    <col min="2315" max="2560" width="8.88671875" style="126"/>
    <col min="2561" max="2561" width="20" style="126" customWidth="1"/>
    <col min="2562" max="2562" width="16.6640625" style="126" customWidth="1"/>
    <col min="2563" max="2563" width="3.33203125" style="126" customWidth="1"/>
    <col min="2564" max="2566" width="7.33203125" style="126" customWidth="1"/>
    <col min="2567" max="2567" width="8" style="126" customWidth="1"/>
    <col min="2568" max="2568" width="10" style="126" customWidth="1"/>
    <col min="2569" max="2570" width="0" style="126" hidden="1" customWidth="1"/>
    <col min="2571" max="2816" width="8.88671875" style="126"/>
    <col min="2817" max="2817" width="20" style="126" customWidth="1"/>
    <col min="2818" max="2818" width="16.6640625" style="126" customWidth="1"/>
    <col min="2819" max="2819" width="3.33203125" style="126" customWidth="1"/>
    <col min="2820" max="2822" width="7.33203125" style="126" customWidth="1"/>
    <col min="2823" max="2823" width="8" style="126" customWidth="1"/>
    <col min="2824" max="2824" width="10" style="126" customWidth="1"/>
    <col min="2825" max="2826" width="0" style="126" hidden="1" customWidth="1"/>
    <col min="2827" max="3072" width="8.88671875" style="126"/>
    <col min="3073" max="3073" width="20" style="126" customWidth="1"/>
    <col min="3074" max="3074" width="16.6640625" style="126" customWidth="1"/>
    <col min="3075" max="3075" width="3.33203125" style="126" customWidth="1"/>
    <col min="3076" max="3078" width="7.33203125" style="126" customWidth="1"/>
    <col min="3079" max="3079" width="8" style="126" customWidth="1"/>
    <col min="3080" max="3080" width="10" style="126" customWidth="1"/>
    <col min="3081" max="3082" width="0" style="126" hidden="1" customWidth="1"/>
    <col min="3083" max="3328" width="8.88671875" style="126"/>
    <col min="3329" max="3329" width="20" style="126" customWidth="1"/>
    <col min="3330" max="3330" width="16.6640625" style="126" customWidth="1"/>
    <col min="3331" max="3331" width="3.33203125" style="126" customWidth="1"/>
    <col min="3332" max="3334" width="7.33203125" style="126" customWidth="1"/>
    <col min="3335" max="3335" width="8" style="126" customWidth="1"/>
    <col min="3336" max="3336" width="10" style="126" customWidth="1"/>
    <col min="3337" max="3338" width="0" style="126" hidden="1" customWidth="1"/>
    <col min="3339" max="3584" width="8.88671875" style="126"/>
    <col min="3585" max="3585" width="20" style="126" customWidth="1"/>
    <col min="3586" max="3586" width="16.6640625" style="126" customWidth="1"/>
    <col min="3587" max="3587" width="3.33203125" style="126" customWidth="1"/>
    <col min="3588" max="3590" width="7.33203125" style="126" customWidth="1"/>
    <col min="3591" max="3591" width="8" style="126" customWidth="1"/>
    <col min="3592" max="3592" width="10" style="126" customWidth="1"/>
    <col min="3593" max="3594" width="0" style="126" hidden="1" customWidth="1"/>
    <col min="3595" max="3840" width="8.88671875" style="126"/>
    <col min="3841" max="3841" width="20" style="126" customWidth="1"/>
    <col min="3842" max="3842" width="16.6640625" style="126" customWidth="1"/>
    <col min="3843" max="3843" width="3.33203125" style="126" customWidth="1"/>
    <col min="3844" max="3846" width="7.33203125" style="126" customWidth="1"/>
    <col min="3847" max="3847" width="8" style="126" customWidth="1"/>
    <col min="3848" max="3848" width="10" style="126" customWidth="1"/>
    <col min="3849" max="3850" width="0" style="126" hidden="1" customWidth="1"/>
    <col min="3851" max="4096" width="8.88671875" style="126"/>
    <col min="4097" max="4097" width="20" style="126" customWidth="1"/>
    <col min="4098" max="4098" width="16.6640625" style="126" customWidth="1"/>
    <col min="4099" max="4099" width="3.33203125" style="126" customWidth="1"/>
    <col min="4100" max="4102" width="7.33203125" style="126" customWidth="1"/>
    <col min="4103" max="4103" width="8" style="126" customWidth="1"/>
    <col min="4104" max="4104" width="10" style="126" customWidth="1"/>
    <col min="4105" max="4106" width="0" style="126" hidden="1" customWidth="1"/>
    <col min="4107" max="4352" width="8.88671875" style="126"/>
    <col min="4353" max="4353" width="20" style="126" customWidth="1"/>
    <col min="4354" max="4354" width="16.6640625" style="126" customWidth="1"/>
    <col min="4355" max="4355" width="3.33203125" style="126" customWidth="1"/>
    <col min="4356" max="4358" width="7.33203125" style="126" customWidth="1"/>
    <col min="4359" max="4359" width="8" style="126" customWidth="1"/>
    <col min="4360" max="4360" width="10" style="126" customWidth="1"/>
    <col min="4361" max="4362" width="0" style="126" hidden="1" customWidth="1"/>
    <col min="4363" max="4608" width="8.88671875" style="126"/>
    <col min="4609" max="4609" width="20" style="126" customWidth="1"/>
    <col min="4610" max="4610" width="16.6640625" style="126" customWidth="1"/>
    <col min="4611" max="4611" width="3.33203125" style="126" customWidth="1"/>
    <col min="4612" max="4614" width="7.33203125" style="126" customWidth="1"/>
    <col min="4615" max="4615" width="8" style="126" customWidth="1"/>
    <col min="4616" max="4616" width="10" style="126" customWidth="1"/>
    <col min="4617" max="4618" width="0" style="126" hidden="1" customWidth="1"/>
    <col min="4619" max="4864" width="8.88671875" style="126"/>
    <col min="4865" max="4865" width="20" style="126" customWidth="1"/>
    <col min="4866" max="4866" width="16.6640625" style="126" customWidth="1"/>
    <col min="4867" max="4867" width="3.33203125" style="126" customWidth="1"/>
    <col min="4868" max="4870" width="7.33203125" style="126" customWidth="1"/>
    <col min="4871" max="4871" width="8" style="126" customWidth="1"/>
    <col min="4872" max="4872" width="10" style="126" customWidth="1"/>
    <col min="4873" max="4874" width="0" style="126" hidden="1" customWidth="1"/>
    <col min="4875" max="5120" width="8.88671875" style="126"/>
    <col min="5121" max="5121" width="20" style="126" customWidth="1"/>
    <col min="5122" max="5122" width="16.6640625" style="126" customWidth="1"/>
    <col min="5123" max="5123" width="3.33203125" style="126" customWidth="1"/>
    <col min="5124" max="5126" width="7.33203125" style="126" customWidth="1"/>
    <col min="5127" max="5127" width="8" style="126" customWidth="1"/>
    <col min="5128" max="5128" width="10" style="126" customWidth="1"/>
    <col min="5129" max="5130" width="0" style="126" hidden="1" customWidth="1"/>
    <col min="5131" max="5376" width="8.88671875" style="126"/>
    <col min="5377" max="5377" width="20" style="126" customWidth="1"/>
    <col min="5378" max="5378" width="16.6640625" style="126" customWidth="1"/>
    <col min="5379" max="5379" width="3.33203125" style="126" customWidth="1"/>
    <col min="5380" max="5382" width="7.33203125" style="126" customWidth="1"/>
    <col min="5383" max="5383" width="8" style="126" customWidth="1"/>
    <col min="5384" max="5384" width="10" style="126" customWidth="1"/>
    <col min="5385" max="5386" width="0" style="126" hidden="1" customWidth="1"/>
    <col min="5387" max="5632" width="8.88671875" style="126"/>
    <col min="5633" max="5633" width="20" style="126" customWidth="1"/>
    <col min="5634" max="5634" width="16.6640625" style="126" customWidth="1"/>
    <col min="5635" max="5635" width="3.33203125" style="126" customWidth="1"/>
    <col min="5636" max="5638" width="7.33203125" style="126" customWidth="1"/>
    <col min="5639" max="5639" width="8" style="126" customWidth="1"/>
    <col min="5640" max="5640" width="10" style="126" customWidth="1"/>
    <col min="5641" max="5642" width="0" style="126" hidden="1" customWidth="1"/>
    <col min="5643" max="5888" width="8.88671875" style="126"/>
    <col min="5889" max="5889" width="20" style="126" customWidth="1"/>
    <col min="5890" max="5890" width="16.6640625" style="126" customWidth="1"/>
    <col min="5891" max="5891" width="3.33203125" style="126" customWidth="1"/>
    <col min="5892" max="5894" width="7.33203125" style="126" customWidth="1"/>
    <col min="5895" max="5895" width="8" style="126" customWidth="1"/>
    <col min="5896" max="5896" width="10" style="126" customWidth="1"/>
    <col min="5897" max="5898" width="0" style="126" hidden="1" customWidth="1"/>
    <col min="5899" max="6144" width="8.88671875" style="126"/>
    <col min="6145" max="6145" width="20" style="126" customWidth="1"/>
    <col min="6146" max="6146" width="16.6640625" style="126" customWidth="1"/>
    <col min="6147" max="6147" width="3.33203125" style="126" customWidth="1"/>
    <col min="6148" max="6150" width="7.33203125" style="126" customWidth="1"/>
    <col min="6151" max="6151" width="8" style="126" customWidth="1"/>
    <col min="6152" max="6152" width="10" style="126" customWidth="1"/>
    <col min="6153" max="6154" width="0" style="126" hidden="1" customWidth="1"/>
    <col min="6155" max="6400" width="8.88671875" style="126"/>
    <col min="6401" max="6401" width="20" style="126" customWidth="1"/>
    <col min="6402" max="6402" width="16.6640625" style="126" customWidth="1"/>
    <col min="6403" max="6403" width="3.33203125" style="126" customWidth="1"/>
    <col min="6404" max="6406" width="7.33203125" style="126" customWidth="1"/>
    <col min="6407" max="6407" width="8" style="126" customWidth="1"/>
    <col min="6408" max="6408" width="10" style="126" customWidth="1"/>
    <col min="6409" max="6410" width="0" style="126" hidden="1" customWidth="1"/>
    <col min="6411" max="6656" width="8.88671875" style="126"/>
    <col min="6657" max="6657" width="20" style="126" customWidth="1"/>
    <col min="6658" max="6658" width="16.6640625" style="126" customWidth="1"/>
    <col min="6659" max="6659" width="3.33203125" style="126" customWidth="1"/>
    <col min="6660" max="6662" width="7.33203125" style="126" customWidth="1"/>
    <col min="6663" max="6663" width="8" style="126" customWidth="1"/>
    <col min="6664" max="6664" width="10" style="126" customWidth="1"/>
    <col min="6665" max="6666" width="0" style="126" hidden="1" customWidth="1"/>
    <col min="6667" max="6912" width="8.88671875" style="126"/>
    <col min="6913" max="6913" width="20" style="126" customWidth="1"/>
    <col min="6914" max="6914" width="16.6640625" style="126" customWidth="1"/>
    <col min="6915" max="6915" width="3.33203125" style="126" customWidth="1"/>
    <col min="6916" max="6918" width="7.33203125" style="126" customWidth="1"/>
    <col min="6919" max="6919" width="8" style="126" customWidth="1"/>
    <col min="6920" max="6920" width="10" style="126" customWidth="1"/>
    <col min="6921" max="6922" width="0" style="126" hidden="1" customWidth="1"/>
    <col min="6923" max="7168" width="8.88671875" style="126"/>
    <col min="7169" max="7169" width="20" style="126" customWidth="1"/>
    <col min="7170" max="7170" width="16.6640625" style="126" customWidth="1"/>
    <col min="7171" max="7171" width="3.33203125" style="126" customWidth="1"/>
    <col min="7172" max="7174" width="7.33203125" style="126" customWidth="1"/>
    <col min="7175" max="7175" width="8" style="126" customWidth="1"/>
    <col min="7176" max="7176" width="10" style="126" customWidth="1"/>
    <col min="7177" max="7178" width="0" style="126" hidden="1" customWidth="1"/>
    <col min="7179" max="7424" width="8.88671875" style="126"/>
    <col min="7425" max="7425" width="20" style="126" customWidth="1"/>
    <col min="7426" max="7426" width="16.6640625" style="126" customWidth="1"/>
    <col min="7427" max="7427" width="3.33203125" style="126" customWidth="1"/>
    <col min="7428" max="7430" width="7.33203125" style="126" customWidth="1"/>
    <col min="7431" max="7431" width="8" style="126" customWidth="1"/>
    <col min="7432" max="7432" width="10" style="126" customWidth="1"/>
    <col min="7433" max="7434" width="0" style="126" hidden="1" customWidth="1"/>
    <col min="7435" max="7680" width="8.88671875" style="126"/>
    <col min="7681" max="7681" width="20" style="126" customWidth="1"/>
    <col min="7682" max="7682" width="16.6640625" style="126" customWidth="1"/>
    <col min="7683" max="7683" width="3.33203125" style="126" customWidth="1"/>
    <col min="7684" max="7686" width="7.33203125" style="126" customWidth="1"/>
    <col min="7687" max="7687" width="8" style="126" customWidth="1"/>
    <col min="7688" max="7688" width="10" style="126" customWidth="1"/>
    <col min="7689" max="7690" width="0" style="126" hidden="1" customWidth="1"/>
    <col min="7691" max="7936" width="8.88671875" style="126"/>
    <col min="7937" max="7937" width="20" style="126" customWidth="1"/>
    <col min="7938" max="7938" width="16.6640625" style="126" customWidth="1"/>
    <col min="7939" max="7939" width="3.33203125" style="126" customWidth="1"/>
    <col min="7940" max="7942" width="7.33203125" style="126" customWidth="1"/>
    <col min="7943" max="7943" width="8" style="126" customWidth="1"/>
    <col min="7944" max="7944" width="10" style="126" customWidth="1"/>
    <col min="7945" max="7946" width="0" style="126" hidden="1" customWidth="1"/>
    <col min="7947" max="8192" width="8.88671875" style="126"/>
    <col min="8193" max="8193" width="20" style="126" customWidth="1"/>
    <col min="8194" max="8194" width="16.6640625" style="126" customWidth="1"/>
    <col min="8195" max="8195" width="3.33203125" style="126" customWidth="1"/>
    <col min="8196" max="8198" width="7.33203125" style="126" customWidth="1"/>
    <col min="8199" max="8199" width="8" style="126" customWidth="1"/>
    <col min="8200" max="8200" width="10" style="126" customWidth="1"/>
    <col min="8201" max="8202" width="0" style="126" hidden="1" customWidth="1"/>
    <col min="8203" max="8448" width="8.88671875" style="126"/>
    <col min="8449" max="8449" width="20" style="126" customWidth="1"/>
    <col min="8450" max="8450" width="16.6640625" style="126" customWidth="1"/>
    <col min="8451" max="8451" width="3.33203125" style="126" customWidth="1"/>
    <col min="8452" max="8454" width="7.33203125" style="126" customWidth="1"/>
    <col min="8455" max="8455" width="8" style="126" customWidth="1"/>
    <col min="8456" max="8456" width="10" style="126" customWidth="1"/>
    <col min="8457" max="8458" width="0" style="126" hidden="1" customWidth="1"/>
    <col min="8459" max="8704" width="8.88671875" style="126"/>
    <col min="8705" max="8705" width="20" style="126" customWidth="1"/>
    <col min="8706" max="8706" width="16.6640625" style="126" customWidth="1"/>
    <col min="8707" max="8707" width="3.33203125" style="126" customWidth="1"/>
    <col min="8708" max="8710" width="7.33203125" style="126" customWidth="1"/>
    <col min="8711" max="8711" width="8" style="126" customWidth="1"/>
    <col min="8712" max="8712" width="10" style="126" customWidth="1"/>
    <col min="8713" max="8714" width="0" style="126" hidden="1" customWidth="1"/>
    <col min="8715" max="8960" width="8.88671875" style="126"/>
    <col min="8961" max="8961" width="20" style="126" customWidth="1"/>
    <col min="8962" max="8962" width="16.6640625" style="126" customWidth="1"/>
    <col min="8963" max="8963" width="3.33203125" style="126" customWidth="1"/>
    <col min="8964" max="8966" width="7.33203125" style="126" customWidth="1"/>
    <col min="8967" max="8967" width="8" style="126" customWidth="1"/>
    <col min="8968" max="8968" width="10" style="126" customWidth="1"/>
    <col min="8969" max="8970" width="0" style="126" hidden="1" customWidth="1"/>
    <col min="8971" max="9216" width="8.88671875" style="126"/>
    <col min="9217" max="9217" width="20" style="126" customWidth="1"/>
    <col min="9218" max="9218" width="16.6640625" style="126" customWidth="1"/>
    <col min="9219" max="9219" width="3.33203125" style="126" customWidth="1"/>
    <col min="9220" max="9222" width="7.33203125" style="126" customWidth="1"/>
    <col min="9223" max="9223" width="8" style="126" customWidth="1"/>
    <col min="9224" max="9224" width="10" style="126" customWidth="1"/>
    <col min="9225" max="9226" width="0" style="126" hidden="1" customWidth="1"/>
    <col min="9227" max="9472" width="8.88671875" style="126"/>
    <col min="9473" max="9473" width="20" style="126" customWidth="1"/>
    <col min="9474" max="9474" width="16.6640625" style="126" customWidth="1"/>
    <col min="9475" max="9475" width="3.33203125" style="126" customWidth="1"/>
    <col min="9476" max="9478" width="7.33203125" style="126" customWidth="1"/>
    <col min="9479" max="9479" width="8" style="126" customWidth="1"/>
    <col min="9480" max="9480" width="10" style="126" customWidth="1"/>
    <col min="9481" max="9482" width="0" style="126" hidden="1" customWidth="1"/>
    <col min="9483" max="9728" width="8.88671875" style="126"/>
    <col min="9729" max="9729" width="20" style="126" customWidth="1"/>
    <col min="9730" max="9730" width="16.6640625" style="126" customWidth="1"/>
    <col min="9731" max="9731" width="3.33203125" style="126" customWidth="1"/>
    <col min="9732" max="9734" width="7.33203125" style="126" customWidth="1"/>
    <col min="9735" max="9735" width="8" style="126" customWidth="1"/>
    <col min="9736" max="9736" width="10" style="126" customWidth="1"/>
    <col min="9737" max="9738" width="0" style="126" hidden="1" customWidth="1"/>
    <col min="9739" max="9984" width="8.88671875" style="126"/>
    <col min="9985" max="9985" width="20" style="126" customWidth="1"/>
    <col min="9986" max="9986" width="16.6640625" style="126" customWidth="1"/>
    <col min="9987" max="9987" width="3.33203125" style="126" customWidth="1"/>
    <col min="9988" max="9990" width="7.33203125" style="126" customWidth="1"/>
    <col min="9991" max="9991" width="8" style="126" customWidth="1"/>
    <col min="9992" max="9992" width="10" style="126" customWidth="1"/>
    <col min="9993" max="9994" width="0" style="126" hidden="1" customWidth="1"/>
    <col min="9995" max="10240" width="8.88671875" style="126"/>
    <col min="10241" max="10241" width="20" style="126" customWidth="1"/>
    <col min="10242" max="10242" width="16.6640625" style="126" customWidth="1"/>
    <col min="10243" max="10243" width="3.33203125" style="126" customWidth="1"/>
    <col min="10244" max="10246" width="7.33203125" style="126" customWidth="1"/>
    <col min="10247" max="10247" width="8" style="126" customWidth="1"/>
    <col min="10248" max="10248" width="10" style="126" customWidth="1"/>
    <col min="10249" max="10250" width="0" style="126" hidden="1" customWidth="1"/>
    <col min="10251" max="10496" width="8.88671875" style="126"/>
    <col min="10497" max="10497" width="20" style="126" customWidth="1"/>
    <col min="10498" max="10498" width="16.6640625" style="126" customWidth="1"/>
    <col min="10499" max="10499" width="3.33203125" style="126" customWidth="1"/>
    <col min="10500" max="10502" width="7.33203125" style="126" customWidth="1"/>
    <col min="10503" max="10503" width="8" style="126" customWidth="1"/>
    <col min="10504" max="10504" width="10" style="126" customWidth="1"/>
    <col min="10505" max="10506" width="0" style="126" hidden="1" customWidth="1"/>
    <col min="10507" max="10752" width="8.88671875" style="126"/>
    <col min="10753" max="10753" width="20" style="126" customWidth="1"/>
    <col min="10754" max="10754" width="16.6640625" style="126" customWidth="1"/>
    <col min="10755" max="10755" width="3.33203125" style="126" customWidth="1"/>
    <col min="10756" max="10758" width="7.33203125" style="126" customWidth="1"/>
    <col min="10759" max="10759" width="8" style="126" customWidth="1"/>
    <col min="10760" max="10760" width="10" style="126" customWidth="1"/>
    <col min="10761" max="10762" width="0" style="126" hidden="1" customWidth="1"/>
    <col min="10763" max="11008" width="8.88671875" style="126"/>
    <col min="11009" max="11009" width="20" style="126" customWidth="1"/>
    <col min="11010" max="11010" width="16.6640625" style="126" customWidth="1"/>
    <col min="11011" max="11011" width="3.33203125" style="126" customWidth="1"/>
    <col min="11012" max="11014" width="7.33203125" style="126" customWidth="1"/>
    <col min="11015" max="11015" width="8" style="126" customWidth="1"/>
    <col min="11016" max="11016" width="10" style="126" customWidth="1"/>
    <col min="11017" max="11018" width="0" style="126" hidden="1" customWidth="1"/>
    <col min="11019" max="11264" width="8.88671875" style="126"/>
    <col min="11265" max="11265" width="20" style="126" customWidth="1"/>
    <col min="11266" max="11266" width="16.6640625" style="126" customWidth="1"/>
    <col min="11267" max="11267" width="3.33203125" style="126" customWidth="1"/>
    <col min="11268" max="11270" width="7.33203125" style="126" customWidth="1"/>
    <col min="11271" max="11271" width="8" style="126" customWidth="1"/>
    <col min="11272" max="11272" width="10" style="126" customWidth="1"/>
    <col min="11273" max="11274" width="0" style="126" hidden="1" customWidth="1"/>
    <col min="11275" max="11520" width="8.88671875" style="126"/>
    <col min="11521" max="11521" width="20" style="126" customWidth="1"/>
    <col min="11522" max="11522" width="16.6640625" style="126" customWidth="1"/>
    <col min="11523" max="11523" width="3.33203125" style="126" customWidth="1"/>
    <col min="11524" max="11526" width="7.33203125" style="126" customWidth="1"/>
    <col min="11527" max="11527" width="8" style="126" customWidth="1"/>
    <col min="11528" max="11528" width="10" style="126" customWidth="1"/>
    <col min="11529" max="11530" width="0" style="126" hidden="1" customWidth="1"/>
    <col min="11531" max="11776" width="8.88671875" style="126"/>
    <col min="11777" max="11777" width="20" style="126" customWidth="1"/>
    <col min="11778" max="11778" width="16.6640625" style="126" customWidth="1"/>
    <col min="11779" max="11779" width="3.33203125" style="126" customWidth="1"/>
    <col min="11780" max="11782" width="7.33203125" style="126" customWidth="1"/>
    <col min="11783" max="11783" width="8" style="126" customWidth="1"/>
    <col min="11784" max="11784" width="10" style="126" customWidth="1"/>
    <col min="11785" max="11786" width="0" style="126" hidden="1" customWidth="1"/>
    <col min="11787" max="12032" width="8.88671875" style="126"/>
    <col min="12033" max="12033" width="20" style="126" customWidth="1"/>
    <col min="12034" max="12034" width="16.6640625" style="126" customWidth="1"/>
    <col min="12035" max="12035" width="3.33203125" style="126" customWidth="1"/>
    <col min="12036" max="12038" width="7.33203125" style="126" customWidth="1"/>
    <col min="12039" max="12039" width="8" style="126" customWidth="1"/>
    <col min="12040" max="12040" width="10" style="126" customWidth="1"/>
    <col min="12041" max="12042" width="0" style="126" hidden="1" customWidth="1"/>
    <col min="12043" max="12288" width="8.88671875" style="126"/>
    <col min="12289" max="12289" width="20" style="126" customWidth="1"/>
    <col min="12290" max="12290" width="16.6640625" style="126" customWidth="1"/>
    <col min="12291" max="12291" width="3.33203125" style="126" customWidth="1"/>
    <col min="12292" max="12294" width="7.33203125" style="126" customWidth="1"/>
    <col min="12295" max="12295" width="8" style="126" customWidth="1"/>
    <col min="12296" max="12296" width="10" style="126" customWidth="1"/>
    <col min="12297" max="12298" width="0" style="126" hidden="1" customWidth="1"/>
    <col min="12299" max="12544" width="8.88671875" style="126"/>
    <col min="12545" max="12545" width="20" style="126" customWidth="1"/>
    <col min="12546" max="12546" width="16.6640625" style="126" customWidth="1"/>
    <col min="12547" max="12547" width="3.33203125" style="126" customWidth="1"/>
    <col min="12548" max="12550" width="7.33203125" style="126" customWidth="1"/>
    <col min="12551" max="12551" width="8" style="126" customWidth="1"/>
    <col min="12552" max="12552" width="10" style="126" customWidth="1"/>
    <col min="12553" max="12554" width="0" style="126" hidden="1" customWidth="1"/>
    <col min="12555" max="12800" width="8.88671875" style="126"/>
    <col min="12801" max="12801" width="20" style="126" customWidth="1"/>
    <col min="12802" max="12802" width="16.6640625" style="126" customWidth="1"/>
    <col min="12803" max="12803" width="3.33203125" style="126" customWidth="1"/>
    <col min="12804" max="12806" width="7.33203125" style="126" customWidth="1"/>
    <col min="12807" max="12807" width="8" style="126" customWidth="1"/>
    <col min="12808" max="12808" width="10" style="126" customWidth="1"/>
    <col min="12809" max="12810" width="0" style="126" hidden="1" customWidth="1"/>
    <col min="12811" max="13056" width="8.88671875" style="126"/>
    <col min="13057" max="13057" width="20" style="126" customWidth="1"/>
    <col min="13058" max="13058" width="16.6640625" style="126" customWidth="1"/>
    <col min="13059" max="13059" width="3.33203125" style="126" customWidth="1"/>
    <col min="13060" max="13062" width="7.33203125" style="126" customWidth="1"/>
    <col min="13063" max="13063" width="8" style="126" customWidth="1"/>
    <col min="13064" max="13064" width="10" style="126" customWidth="1"/>
    <col min="13065" max="13066" width="0" style="126" hidden="1" customWidth="1"/>
    <col min="13067" max="13312" width="8.88671875" style="126"/>
    <col min="13313" max="13313" width="20" style="126" customWidth="1"/>
    <col min="13314" max="13314" width="16.6640625" style="126" customWidth="1"/>
    <col min="13315" max="13315" width="3.33203125" style="126" customWidth="1"/>
    <col min="13316" max="13318" width="7.33203125" style="126" customWidth="1"/>
    <col min="13319" max="13319" width="8" style="126" customWidth="1"/>
    <col min="13320" max="13320" width="10" style="126" customWidth="1"/>
    <col min="13321" max="13322" width="0" style="126" hidden="1" customWidth="1"/>
    <col min="13323" max="13568" width="8.88671875" style="126"/>
    <col min="13569" max="13569" width="20" style="126" customWidth="1"/>
    <col min="13570" max="13570" width="16.6640625" style="126" customWidth="1"/>
    <col min="13571" max="13571" width="3.33203125" style="126" customWidth="1"/>
    <col min="13572" max="13574" width="7.33203125" style="126" customWidth="1"/>
    <col min="13575" max="13575" width="8" style="126" customWidth="1"/>
    <col min="13576" max="13576" width="10" style="126" customWidth="1"/>
    <col min="13577" max="13578" width="0" style="126" hidden="1" customWidth="1"/>
    <col min="13579" max="13824" width="8.88671875" style="126"/>
    <col min="13825" max="13825" width="20" style="126" customWidth="1"/>
    <col min="13826" max="13826" width="16.6640625" style="126" customWidth="1"/>
    <col min="13827" max="13827" width="3.33203125" style="126" customWidth="1"/>
    <col min="13828" max="13830" width="7.33203125" style="126" customWidth="1"/>
    <col min="13831" max="13831" width="8" style="126" customWidth="1"/>
    <col min="13832" max="13832" width="10" style="126" customWidth="1"/>
    <col min="13833" max="13834" width="0" style="126" hidden="1" customWidth="1"/>
    <col min="13835" max="14080" width="8.88671875" style="126"/>
    <col min="14081" max="14081" width="20" style="126" customWidth="1"/>
    <col min="14082" max="14082" width="16.6640625" style="126" customWidth="1"/>
    <col min="14083" max="14083" width="3.33203125" style="126" customWidth="1"/>
    <col min="14084" max="14086" width="7.33203125" style="126" customWidth="1"/>
    <col min="14087" max="14087" width="8" style="126" customWidth="1"/>
    <col min="14088" max="14088" width="10" style="126" customWidth="1"/>
    <col min="14089" max="14090" width="0" style="126" hidden="1" customWidth="1"/>
    <col min="14091" max="14336" width="8.88671875" style="126"/>
    <col min="14337" max="14337" width="20" style="126" customWidth="1"/>
    <col min="14338" max="14338" width="16.6640625" style="126" customWidth="1"/>
    <col min="14339" max="14339" width="3.33203125" style="126" customWidth="1"/>
    <col min="14340" max="14342" width="7.33203125" style="126" customWidth="1"/>
    <col min="14343" max="14343" width="8" style="126" customWidth="1"/>
    <col min="14344" max="14344" width="10" style="126" customWidth="1"/>
    <col min="14345" max="14346" width="0" style="126" hidden="1" customWidth="1"/>
    <col min="14347" max="14592" width="8.88671875" style="126"/>
    <col min="14593" max="14593" width="20" style="126" customWidth="1"/>
    <col min="14594" max="14594" width="16.6640625" style="126" customWidth="1"/>
    <col min="14595" max="14595" width="3.33203125" style="126" customWidth="1"/>
    <col min="14596" max="14598" width="7.33203125" style="126" customWidth="1"/>
    <col min="14599" max="14599" width="8" style="126" customWidth="1"/>
    <col min="14600" max="14600" width="10" style="126" customWidth="1"/>
    <col min="14601" max="14602" width="0" style="126" hidden="1" customWidth="1"/>
    <col min="14603" max="14848" width="8.88671875" style="126"/>
    <col min="14849" max="14849" width="20" style="126" customWidth="1"/>
    <col min="14850" max="14850" width="16.6640625" style="126" customWidth="1"/>
    <col min="14851" max="14851" width="3.33203125" style="126" customWidth="1"/>
    <col min="14852" max="14854" width="7.33203125" style="126" customWidth="1"/>
    <col min="14855" max="14855" width="8" style="126" customWidth="1"/>
    <col min="14856" max="14856" width="10" style="126" customWidth="1"/>
    <col min="14857" max="14858" width="0" style="126" hidden="1" customWidth="1"/>
    <col min="14859" max="15104" width="8.88671875" style="126"/>
    <col min="15105" max="15105" width="20" style="126" customWidth="1"/>
    <col min="15106" max="15106" width="16.6640625" style="126" customWidth="1"/>
    <col min="15107" max="15107" width="3.33203125" style="126" customWidth="1"/>
    <col min="15108" max="15110" width="7.33203125" style="126" customWidth="1"/>
    <col min="15111" max="15111" width="8" style="126" customWidth="1"/>
    <col min="15112" max="15112" width="10" style="126" customWidth="1"/>
    <col min="15113" max="15114" width="0" style="126" hidden="1" customWidth="1"/>
    <col min="15115" max="15360" width="8.88671875" style="126"/>
    <col min="15361" max="15361" width="20" style="126" customWidth="1"/>
    <col min="15362" max="15362" width="16.6640625" style="126" customWidth="1"/>
    <col min="15363" max="15363" width="3.33203125" style="126" customWidth="1"/>
    <col min="15364" max="15366" width="7.33203125" style="126" customWidth="1"/>
    <col min="15367" max="15367" width="8" style="126" customWidth="1"/>
    <col min="15368" max="15368" width="10" style="126" customWidth="1"/>
    <col min="15369" max="15370" width="0" style="126" hidden="1" customWidth="1"/>
    <col min="15371" max="15616" width="8.88671875" style="126"/>
    <col min="15617" max="15617" width="20" style="126" customWidth="1"/>
    <col min="15618" max="15618" width="16.6640625" style="126" customWidth="1"/>
    <col min="15619" max="15619" width="3.33203125" style="126" customWidth="1"/>
    <col min="15620" max="15622" width="7.33203125" style="126" customWidth="1"/>
    <col min="15623" max="15623" width="8" style="126" customWidth="1"/>
    <col min="15624" max="15624" width="10" style="126" customWidth="1"/>
    <col min="15625" max="15626" width="0" style="126" hidden="1" customWidth="1"/>
    <col min="15627" max="15872" width="8.88671875" style="126"/>
    <col min="15873" max="15873" width="20" style="126" customWidth="1"/>
    <col min="15874" max="15874" width="16.6640625" style="126" customWidth="1"/>
    <col min="15875" max="15875" width="3.33203125" style="126" customWidth="1"/>
    <col min="15876" max="15878" width="7.33203125" style="126" customWidth="1"/>
    <col min="15879" max="15879" width="8" style="126" customWidth="1"/>
    <col min="15880" max="15880" width="10" style="126" customWidth="1"/>
    <col min="15881" max="15882" width="0" style="126" hidden="1" customWidth="1"/>
    <col min="15883" max="16128" width="8.88671875" style="126"/>
    <col min="16129" max="16129" width="20" style="126" customWidth="1"/>
    <col min="16130" max="16130" width="16.6640625" style="126" customWidth="1"/>
    <col min="16131" max="16131" width="3.33203125" style="126" customWidth="1"/>
    <col min="16132" max="16134" width="7.33203125" style="126" customWidth="1"/>
    <col min="16135" max="16135" width="8" style="126" customWidth="1"/>
    <col min="16136" max="16136" width="10" style="126" customWidth="1"/>
    <col min="16137" max="16138" width="0" style="126" hidden="1" customWidth="1"/>
    <col min="16139" max="16384" width="8.88671875" style="126"/>
  </cols>
  <sheetData>
    <row r="1" spans="1:10" ht="18.399999999999999" customHeight="1" thickBot="1"/>
    <row r="2" spans="1:10" ht="18.399999999999999" customHeight="1" thickBot="1">
      <c r="A2" s="142" t="s">
        <v>100</v>
      </c>
      <c r="B2" s="143" t="s">
        <v>101</v>
      </c>
      <c r="C2" s="143" t="s">
        <v>102</v>
      </c>
      <c r="D2" s="143" t="s">
        <v>83</v>
      </c>
      <c r="E2" s="143" t="s">
        <v>84</v>
      </c>
      <c r="F2" s="143" t="s">
        <v>85</v>
      </c>
      <c r="G2" s="143" t="s">
        <v>81</v>
      </c>
      <c r="H2" s="144" t="s">
        <v>86</v>
      </c>
    </row>
    <row r="3" spans="1:10" ht="18.399999999999999" customHeight="1">
      <c r="A3" s="129" t="s">
        <v>306</v>
      </c>
      <c r="B3" s="130" t="s">
        <v>82</v>
      </c>
      <c r="C3" s="130" t="s">
        <v>235</v>
      </c>
      <c r="D3" s="149">
        <v>0</v>
      </c>
      <c r="E3" s="149">
        <v>0</v>
      </c>
      <c r="F3" s="131"/>
      <c r="G3" s="131"/>
      <c r="H3" s="132" t="s">
        <v>82</v>
      </c>
      <c r="I3" s="126" t="s">
        <v>82</v>
      </c>
      <c r="J3" s="126" t="s">
        <v>232</v>
      </c>
    </row>
    <row r="4" spans="1:10" ht="18.399999999999999" customHeight="1">
      <c r="A4" s="129"/>
      <c r="B4" s="130" t="s">
        <v>82</v>
      </c>
      <c r="C4" s="130"/>
      <c r="D4" s="149">
        <v>0</v>
      </c>
      <c r="E4" s="149">
        <v>0</v>
      </c>
      <c r="F4" s="131"/>
      <c r="G4" s="131">
        <f>D4+E4+F4</f>
        <v>0</v>
      </c>
      <c r="H4" s="132" t="s">
        <v>82</v>
      </c>
      <c r="I4" s="126" t="s">
        <v>82</v>
      </c>
      <c r="J4" s="126" t="s">
        <v>233</v>
      </c>
    </row>
    <row r="5" spans="1:10" s="159" customFormat="1" ht="18.399999999999999" customHeight="1">
      <c r="A5" s="161"/>
      <c r="B5" s="162"/>
      <c r="C5" s="162"/>
      <c r="D5" s="163"/>
      <c r="E5" s="163"/>
      <c r="F5" s="164"/>
      <c r="G5" s="164"/>
      <c r="H5" s="165"/>
    </row>
    <row r="6" spans="1:10" ht="18.399999999999999" customHeight="1" thickBot="1">
      <c r="A6" s="145"/>
      <c r="B6" s="146"/>
      <c r="C6" s="146"/>
      <c r="D6" s="150"/>
      <c r="E6" s="150"/>
      <c r="F6" s="147"/>
      <c r="G6" s="147"/>
      <c r="H6" s="148"/>
      <c r="I6" s="126" t="s">
        <v>82</v>
      </c>
      <c r="J6" s="126" t="s">
        <v>234</v>
      </c>
    </row>
  </sheetData>
  <phoneticPr fontId="3" type="noConversion"/>
  <pageMargins left="0.31496062992125984" right="0.31496062992125984" top="1" bottom="0.59055118110236215" header="0.5" footer="0.5"/>
  <pageSetup paperSize="9" orientation="portrait" r:id="rId1"/>
  <headerFooter alignWithMargins="0">
    <oddHeader>&amp;RPage :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view="pageBreakPreview" zoomScale="115" zoomScaleNormal="100" zoomScaleSheetLayoutView="115" workbookViewId="0">
      <selection activeCell="Q12" sqref="Q12"/>
    </sheetView>
  </sheetViews>
  <sheetFormatPr defaultRowHeight="16.5"/>
  <cols>
    <col min="1" max="1" width="7.88671875" style="167" customWidth="1"/>
    <col min="2" max="4" width="8.109375" style="167" customWidth="1"/>
    <col min="5" max="5" width="7.21875" style="167" customWidth="1"/>
    <col min="6" max="6" width="12.44140625" style="167" customWidth="1"/>
    <col min="7" max="7" width="6.77734375" style="167" customWidth="1"/>
    <col min="8" max="13" width="7.44140625" style="167" customWidth="1"/>
    <col min="14" max="14" width="3.88671875" style="167" customWidth="1"/>
    <col min="15" max="16384" width="8.88671875" style="167"/>
  </cols>
  <sheetData>
    <row r="1" spans="1:16" ht="22.5" customHeight="1">
      <c r="A1" s="268" t="s">
        <v>305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6" ht="14.25" customHeight="1">
      <c r="A2" s="269" t="s">
        <v>290</v>
      </c>
      <c r="B2" s="272" t="s">
        <v>289</v>
      </c>
      <c r="C2" s="272"/>
      <c r="D2" s="272"/>
      <c r="E2" s="272"/>
      <c r="F2" s="272"/>
      <c r="G2" s="272" t="s">
        <v>288</v>
      </c>
      <c r="H2" s="272" t="s">
        <v>287</v>
      </c>
      <c r="I2" s="272"/>
      <c r="J2" s="272"/>
      <c r="K2" s="272"/>
      <c r="L2" s="272"/>
      <c r="M2" s="272"/>
      <c r="N2" s="274" t="s">
        <v>304</v>
      </c>
    </row>
    <row r="3" spans="1:16" ht="14.25" customHeight="1">
      <c r="A3" s="270"/>
      <c r="B3" s="197" t="s">
        <v>285</v>
      </c>
      <c r="C3" s="197" t="s">
        <v>284</v>
      </c>
      <c r="D3" s="197" t="s">
        <v>283</v>
      </c>
      <c r="E3" s="197" t="s">
        <v>282</v>
      </c>
      <c r="F3" s="196" t="s">
        <v>281</v>
      </c>
      <c r="G3" s="273"/>
      <c r="H3" s="273" t="s">
        <v>303</v>
      </c>
      <c r="I3" s="273"/>
      <c r="J3" s="273" t="s">
        <v>302</v>
      </c>
      <c r="K3" s="273"/>
      <c r="L3" s="273" t="s">
        <v>301</v>
      </c>
      <c r="M3" s="273"/>
      <c r="N3" s="275"/>
    </row>
    <row r="4" spans="1:16" ht="14.25" customHeight="1">
      <c r="A4" s="271"/>
      <c r="B4" s="194" t="s">
        <v>276</v>
      </c>
      <c r="C4" s="194" t="s">
        <v>278</v>
      </c>
      <c r="D4" s="194" t="s">
        <v>277</v>
      </c>
      <c r="E4" s="194" t="s">
        <v>276</v>
      </c>
      <c r="F4" s="194" t="s">
        <v>276</v>
      </c>
      <c r="G4" s="194" t="s">
        <v>275</v>
      </c>
      <c r="H4" s="194" t="s">
        <v>300</v>
      </c>
      <c r="I4" s="194" t="s">
        <v>299</v>
      </c>
      <c r="J4" s="194" t="s">
        <v>300</v>
      </c>
      <c r="K4" s="194" t="s">
        <v>299</v>
      </c>
      <c r="L4" s="194" t="s">
        <v>300</v>
      </c>
      <c r="M4" s="194" t="s">
        <v>299</v>
      </c>
      <c r="N4" s="276"/>
    </row>
    <row r="5" spans="1:16" s="191" customFormat="1" ht="14.25" customHeight="1">
      <c r="A5" s="185" t="s">
        <v>298</v>
      </c>
      <c r="B5" s="192">
        <v>10</v>
      </c>
      <c r="C5" s="189">
        <v>40</v>
      </c>
      <c r="D5" s="189">
        <f t="shared" ref="D5:D11" si="0">C5*1.2</f>
        <v>48</v>
      </c>
      <c r="E5" s="188"/>
      <c r="F5" s="201">
        <f t="shared" ref="F5:F11" si="1">(24+(D5-3)*4)/100</f>
        <v>2.04</v>
      </c>
      <c r="G5" s="186">
        <v>8</v>
      </c>
      <c r="H5" s="187">
        <f t="shared" ref="H5:H11" si="2">ROUND(0.5*PI()*(C5/100/2)^2*B5*1.23*(1+1)*G5,3)</f>
        <v>12.365</v>
      </c>
      <c r="I5" s="184">
        <f t="shared" ref="I5:I11" si="3">ROUND(H5/0.8,3)</f>
        <v>15.456</v>
      </c>
      <c r="J5" s="184">
        <f t="shared" ref="J5:J11" si="4">ROUND((3.14*(F5/2)^3+3.14*(F5/6))*1.3*G5*0.3,3)</f>
        <v>13.727</v>
      </c>
      <c r="K5" s="184">
        <f t="shared" ref="K5:K11" si="5">ROUND(J5/0.8,3)</f>
        <v>17.158999999999999</v>
      </c>
      <c r="L5" s="184">
        <f t="shared" ref="L5:L11" si="6">J5+H5</f>
        <v>26.091999999999999</v>
      </c>
      <c r="M5" s="184">
        <f t="shared" ref="M5:M11" si="7">ROUND(L5/0.8,3)</f>
        <v>32.615000000000002</v>
      </c>
      <c r="N5" s="183"/>
    </row>
    <row r="6" spans="1:16" s="191" customFormat="1" ht="14.25" customHeight="1">
      <c r="A6" s="185" t="s">
        <v>297</v>
      </c>
      <c r="B6" s="192">
        <v>10</v>
      </c>
      <c r="C6" s="189">
        <v>30</v>
      </c>
      <c r="D6" s="189">
        <f t="shared" si="0"/>
        <v>36</v>
      </c>
      <c r="E6" s="188"/>
      <c r="F6" s="201">
        <f t="shared" si="1"/>
        <v>1.56</v>
      </c>
      <c r="G6" s="186">
        <v>13</v>
      </c>
      <c r="H6" s="187">
        <f t="shared" si="2"/>
        <v>11.303000000000001</v>
      </c>
      <c r="I6" s="184">
        <f t="shared" si="3"/>
        <v>14.129</v>
      </c>
      <c r="J6" s="184">
        <f t="shared" si="4"/>
        <v>11.694000000000001</v>
      </c>
      <c r="K6" s="184">
        <f t="shared" si="5"/>
        <v>14.618</v>
      </c>
      <c r="L6" s="184">
        <f t="shared" si="6"/>
        <v>22.997</v>
      </c>
      <c r="M6" s="184">
        <f t="shared" si="7"/>
        <v>28.745999999999999</v>
      </c>
      <c r="N6" s="204"/>
    </row>
    <row r="7" spans="1:16" s="191" customFormat="1" ht="14.25" customHeight="1">
      <c r="A7" s="185" t="s">
        <v>296</v>
      </c>
      <c r="B7" s="192">
        <v>10</v>
      </c>
      <c r="C7" s="189">
        <v>30</v>
      </c>
      <c r="D7" s="189">
        <f t="shared" si="0"/>
        <v>36</v>
      </c>
      <c r="E7" s="188"/>
      <c r="F7" s="201">
        <f t="shared" si="1"/>
        <v>1.56</v>
      </c>
      <c r="G7" s="186">
        <v>5</v>
      </c>
      <c r="H7" s="187">
        <f t="shared" si="2"/>
        <v>4.3470000000000004</v>
      </c>
      <c r="I7" s="184">
        <f t="shared" si="3"/>
        <v>5.4340000000000002</v>
      </c>
      <c r="J7" s="184">
        <f t="shared" si="4"/>
        <v>4.4980000000000002</v>
      </c>
      <c r="K7" s="184">
        <f t="shared" si="5"/>
        <v>5.6230000000000002</v>
      </c>
      <c r="L7" s="184">
        <f t="shared" si="6"/>
        <v>8.8450000000000006</v>
      </c>
      <c r="M7" s="184">
        <f t="shared" si="7"/>
        <v>11.055999999999999</v>
      </c>
      <c r="N7" s="183"/>
    </row>
    <row r="8" spans="1:16" s="169" customFormat="1" ht="14.25" customHeight="1">
      <c r="A8" s="185" t="s">
        <v>296</v>
      </c>
      <c r="B8" s="192">
        <v>8</v>
      </c>
      <c r="C8" s="189">
        <v>25</v>
      </c>
      <c r="D8" s="189">
        <f t="shared" si="0"/>
        <v>30</v>
      </c>
      <c r="E8" s="188"/>
      <c r="F8" s="201">
        <f t="shared" si="1"/>
        <v>1.32</v>
      </c>
      <c r="G8" s="186">
        <v>12</v>
      </c>
      <c r="H8" s="187">
        <f t="shared" si="2"/>
        <v>5.7960000000000003</v>
      </c>
      <c r="I8" s="184">
        <f t="shared" si="3"/>
        <v>7.2450000000000001</v>
      </c>
      <c r="J8" s="184">
        <f t="shared" si="4"/>
        <v>7.4580000000000002</v>
      </c>
      <c r="K8" s="184">
        <f t="shared" si="5"/>
        <v>9.3230000000000004</v>
      </c>
      <c r="L8" s="184">
        <f t="shared" si="6"/>
        <v>13.254000000000001</v>
      </c>
      <c r="M8" s="184">
        <f t="shared" si="7"/>
        <v>16.568000000000001</v>
      </c>
      <c r="N8" s="183"/>
      <c r="P8" s="207"/>
    </row>
    <row r="9" spans="1:16" s="169" customFormat="1" ht="14.25" customHeight="1">
      <c r="A9" s="185" t="s">
        <v>295</v>
      </c>
      <c r="B9" s="192">
        <v>10</v>
      </c>
      <c r="C9" s="189">
        <v>30</v>
      </c>
      <c r="D9" s="189">
        <f t="shared" si="0"/>
        <v>36</v>
      </c>
      <c r="E9" s="188"/>
      <c r="F9" s="201">
        <f t="shared" si="1"/>
        <v>1.56</v>
      </c>
      <c r="G9" s="186">
        <v>15</v>
      </c>
      <c r="H9" s="187">
        <f t="shared" si="2"/>
        <v>13.042</v>
      </c>
      <c r="I9" s="184">
        <f t="shared" si="3"/>
        <v>16.303000000000001</v>
      </c>
      <c r="J9" s="184">
        <f t="shared" si="4"/>
        <v>13.493</v>
      </c>
      <c r="K9" s="184">
        <f t="shared" si="5"/>
        <v>16.866</v>
      </c>
      <c r="L9" s="184">
        <f t="shared" si="6"/>
        <v>26.535</v>
      </c>
      <c r="M9" s="184">
        <f t="shared" si="7"/>
        <v>33.168999999999997</v>
      </c>
      <c r="N9" s="183"/>
    </row>
    <row r="10" spans="1:16" ht="14.25" customHeight="1">
      <c r="A10" s="185" t="s">
        <v>294</v>
      </c>
      <c r="B10" s="192">
        <v>10</v>
      </c>
      <c r="C10" s="189">
        <v>35</v>
      </c>
      <c r="D10" s="189">
        <f t="shared" si="0"/>
        <v>42</v>
      </c>
      <c r="E10" s="188"/>
      <c r="F10" s="201">
        <f t="shared" si="1"/>
        <v>1.8</v>
      </c>
      <c r="G10" s="186">
        <v>8</v>
      </c>
      <c r="H10" s="187">
        <f t="shared" si="2"/>
        <v>9.4670000000000005</v>
      </c>
      <c r="I10" s="184">
        <f t="shared" si="3"/>
        <v>11.834</v>
      </c>
      <c r="J10" s="205">
        <f t="shared" si="4"/>
        <v>10.081</v>
      </c>
      <c r="K10" s="184">
        <f t="shared" si="5"/>
        <v>12.601000000000001</v>
      </c>
      <c r="L10" s="184">
        <f t="shared" si="6"/>
        <v>19.548000000000002</v>
      </c>
      <c r="M10" s="184">
        <f t="shared" si="7"/>
        <v>24.434999999999999</v>
      </c>
      <c r="N10" s="204"/>
      <c r="P10" s="191"/>
    </row>
    <row r="11" spans="1:16" ht="14.25" customHeight="1">
      <c r="A11" s="206" t="s">
        <v>293</v>
      </c>
      <c r="B11" s="192">
        <v>8</v>
      </c>
      <c r="C11" s="189">
        <v>30</v>
      </c>
      <c r="D11" s="189">
        <f t="shared" si="0"/>
        <v>36</v>
      </c>
      <c r="E11" s="188"/>
      <c r="F11" s="201">
        <f t="shared" si="1"/>
        <v>1.56</v>
      </c>
      <c r="G11" s="186">
        <v>19</v>
      </c>
      <c r="H11" s="187">
        <f t="shared" si="2"/>
        <v>13.215</v>
      </c>
      <c r="I11" s="184">
        <f t="shared" si="3"/>
        <v>16.518999999999998</v>
      </c>
      <c r="J11" s="205">
        <f t="shared" si="4"/>
        <v>17.091000000000001</v>
      </c>
      <c r="K11" s="184">
        <f t="shared" si="5"/>
        <v>21.364000000000001</v>
      </c>
      <c r="L11" s="184">
        <f t="shared" si="6"/>
        <v>30.306000000000001</v>
      </c>
      <c r="M11" s="184">
        <f t="shared" si="7"/>
        <v>37.883000000000003</v>
      </c>
      <c r="N11" s="204"/>
      <c r="P11" s="191"/>
    </row>
    <row r="12" spans="1:16" ht="14.25" customHeight="1">
      <c r="A12" s="206"/>
      <c r="B12" s="192"/>
      <c r="C12" s="189"/>
      <c r="D12" s="189"/>
      <c r="E12" s="188"/>
      <c r="F12" s="201"/>
      <c r="G12" s="186"/>
      <c r="H12" s="187"/>
      <c r="I12" s="184"/>
      <c r="J12" s="205"/>
      <c r="K12" s="184"/>
      <c r="L12" s="184"/>
      <c r="M12" s="184"/>
      <c r="N12" s="204"/>
      <c r="P12" s="191"/>
    </row>
    <row r="13" spans="1:16" ht="14.25" customHeight="1">
      <c r="A13" s="185" t="s">
        <v>292</v>
      </c>
      <c r="B13" s="192"/>
      <c r="C13" s="189">
        <v>40</v>
      </c>
      <c r="D13" s="189">
        <f>C13*1.2</f>
        <v>48</v>
      </c>
      <c r="E13" s="188"/>
      <c r="F13" s="201">
        <f>(24+(D13-3)*4)/100</f>
        <v>2.04</v>
      </c>
      <c r="G13" s="186">
        <v>8</v>
      </c>
      <c r="H13" s="187"/>
      <c r="I13" s="184"/>
      <c r="J13" s="205">
        <f>ROUND((3.14*(F13/2)^3+3.14*(F13/6))*1.3*G13*0.3,3)</f>
        <v>13.727</v>
      </c>
      <c r="K13" s="184">
        <f>ROUND(J13/0.8,3)</f>
        <v>17.158999999999999</v>
      </c>
      <c r="L13" s="184">
        <f>J13+H13</f>
        <v>13.727</v>
      </c>
      <c r="M13" s="184">
        <f>ROUND(L13/0.8,3)</f>
        <v>17.158999999999999</v>
      </c>
      <c r="N13" s="204"/>
      <c r="P13" s="191"/>
    </row>
    <row r="14" spans="1:16" ht="14.25" customHeight="1">
      <c r="A14" s="185"/>
      <c r="B14" s="192"/>
      <c r="C14" s="189">
        <v>35</v>
      </c>
      <c r="D14" s="189">
        <f>C14*1.2</f>
        <v>42</v>
      </c>
      <c r="E14" s="188"/>
      <c r="F14" s="201">
        <f>(24+(D14-3)*4)/100</f>
        <v>1.8</v>
      </c>
      <c r="G14" s="186">
        <v>8</v>
      </c>
      <c r="H14" s="187"/>
      <c r="I14" s="184"/>
      <c r="J14" s="205">
        <f>ROUND((3.14*(F14/2)^3+3.14*(F14/6))*1.3*G14*0.3,3)</f>
        <v>10.081</v>
      </c>
      <c r="K14" s="184">
        <f>ROUND(J14/0.8,3)</f>
        <v>12.601000000000001</v>
      </c>
      <c r="L14" s="184">
        <f>J14+H14</f>
        <v>10.081</v>
      </c>
      <c r="M14" s="184">
        <f>ROUND(L14/0.8,3)</f>
        <v>12.601000000000001</v>
      </c>
      <c r="N14" s="204"/>
      <c r="P14" s="191"/>
    </row>
    <row r="15" spans="1:16" ht="14.25" customHeight="1">
      <c r="A15" s="185"/>
      <c r="B15" s="192"/>
      <c r="C15" s="189">
        <v>30</v>
      </c>
      <c r="D15" s="189">
        <f>C15*1.2</f>
        <v>36</v>
      </c>
      <c r="E15" s="188"/>
      <c r="F15" s="201">
        <f>(24+(D15-3)*4)/100</f>
        <v>1.56</v>
      </c>
      <c r="G15" s="186">
        <v>52</v>
      </c>
      <c r="H15" s="187"/>
      <c r="I15" s="184"/>
      <c r="J15" s="205">
        <f>ROUND((3.14*(F15/2)^3+3.14*(F15/6))*1.3*G15*0.3,3)</f>
        <v>46.776000000000003</v>
      </c>
      <c r="K15" s="184">
        <f>ROUND(J15/0.8,3)</f>
        <v>58.47</v>
      </c>
      <c r="L15" s="184">
        <f>J15+H15</f>
        <v>46.776000000000003</v>
      </c>
      <c r="M15" s="184">
        <f>ROUND(L15/0.8,3)</f>
        <v>58.47</v>
      </c>
      <c r="N15" s="204"/>
      <c r="P15" s="191"/>
    </row>
    <row r="16" spans="1:16" ht="14.25" customHeight="1">
      <c r="A16" s="185"/>
      <c r="B16" s="192"/>
      <c r="C16" s="189">
        <v>25</v>
      </c>
      <c r="D16" s="189">
        <f>C16*1.2</f>
        <v>30</v>
      </c>
      <c r="E16" s="188"/>
      <c r="F16" s="201">
        <f>(24+(D16-3)*4)/100</f>
        <v>1.32</v>
      </c>
      <c r="G16" s="186">
        <v>12</v>
      </c>
      <c r="H16" s="187"/>
      <c r="I16" s="184"/>
      <c r="J16" s="205">
        <f>ROUND((3.14*(F16/2)^3+3.14*(F16/6))*1.3*G16*0.3,3)</f>
        <v>7.4580000000000002</v>
      </c>
      <c r="K16" s="184">
        <f>ROUND(J16/0.8,3)</f>
        <v>9.3230000000000004</v>
      </c>
      <c r="L16" s="184">
        <f>J16+H16</f>
        <v>7.4580000000000002</v>
      </c>
      <c r="M16" s="184">
        <f>ROUND(L16/0.8,3)</f>
        <v>9.3230000000000004</v>
      </c>
      <c r="N16" s="204"/>
      <c r="P16" s="191"/>
    </row>
    <row r="17" spans="1:17" ht="14.25" customHeight="1">
      <c r="A17" s="185" t="s">
        <v>291</v>
      </c>
      <c r="B17" s="192">
        <v>1</v>
      </c>
      <c r="C17" s="189">
        <f>D17/1.2</f>
        <v>0.25</v>
      </c>
      <c r="D17" s="188">
        <v>0.3</v>
      </c>
      <c r="E17" s="188"/>
      <c r="F17" s="201">
        <f>(24+(D17-3)*4)/100</f>
        <v>0.13200000000000001</v>
      </c>
      <c r="G17" s="186">
        <v>400</v>
      </c>
      <c r="H17" s="187">
        <f>ROUND(0.5*PI()*(C17/100/2)^2*B17*1.23*(1+1)*G17,3)</f>
        <v>2E-3</v>
      </c>
      <c r="I17" s="184">
        <f>ROUND(H17/0.8,3)</f>
        <v>3.0000000000000001E-3</v>
      </c>
      <c r="J17" s="205">
        <f>H17*1.2*G17</f>
        <v>0.96</v>
      </c>
      <c r="K17" s="184">
        <f>ROUND(J17/0.8,3)</f>
        <v>1.2</v>
      </c>
      <c r="L17" s="184">
        <f>J17+H17</f>
        <v>0.96199999999999997</v>
      </c>
      <c r="M17" s="184">
        <f>ROUND(L17/0.8,3)</f>
        <v>1.2030000000000001</v>
      </c>
      <c r="N17" s="204"/>
      <c r="P17" s="191"/>
    </row>
    <row r="18" spans="1:17" ht="14.25" customHeight="1">
      <c r="A18" s="185" t="s">
        <v>272</v>
      </c>
      <c r="B18" s="202"/>
      <c r="C18" s="203"/>
      <c r="D18" s="203"/>
      <c r="E18" s="202"/>
      <c r="F18" s="201"/>
      <c r="G18" s="200">
        <f>SUM(G5:G13)</f>
        <v>88</v>
      </c>
      <c r="H18" s="184">
        <f t="shared" ref="H18:M18" si="8">SUM(H5:H17)</f>
        <v>69.536999999999992</v>
      </c>
      <c r="I18" s="184">
        <f t="shared" si="8"/>
        <v>86.922999999999988</v>
      </c>
      <c r="J18" s="184">
        <f t="shared" si="8"/>
        <v>157.04400000000001</v>
      </c>
      <c r="K18" s="184">
        <f t="shared" si="8"/>
        <v>196.30699999999999</v>
      </c>
      <c r="L18" s="184">
        <f t="shared" si="8"/>
        <v>226.58099999999999</v>
      </c>
      <c r="M18" s="184">
        <f t="shared" si="8"/>
        <v>283.22799999999995</v>
      </c>
      <c r="N18" s="198"/>
      <c r="P18" s="191"/>
    </row>
    <row r="19" spans="1:17" ht="14.25" customHeight="1">
      <c r="A19" s="182" t="s">
        <v>271</v>
      </c>
      <c r="B19" s="202"/>
      <c r="C19" s="203"/>
      <c r="D19" s="203"/>
      <c r="E19" s="202"/>
      <c r="F19" s="201"/>
      <c r="G19" s="200">
        <f>G18</f>
        <v>88</v>
      </c>
      <c r="H19" s="181">
        <f t="shared" ref="H19:M19" si="9">+H18</f>
        <v>69.536999999999992</v>
      </c>
      <c r="I19" s="181">
        <f t="shared" si="9"/>
        <v>86.922999999999988</v>
      </c>
      <c r="J19" s="181">
        <f t="shared" si="9"/>
        <v>157.04400000000001</v>
      </c>
      <c r="K19" s="181">
        <f t="shared" si="9"/>
        <v>196.30699999999999</v>
      </c>
      <c r="L19" s="199">
        <f t="shared" si="9"/>
        <v>226.58099999999999</v>
      </c>
      <c r="M19" s="199">
        <f t="shared" si="9"/>
        <v>283.22799999999995</v>
      </c>
      <c r="N19" s="198"/>
      <c r="P19" s="191">
        <f>9750+1030+6550</f>
        <v>17330</v>
      </c>
    </row>
    <row r="20" spans="1:17" ht="14.25" customHeight="1">
      <c r="A20" s="269" t="s">
        <v>290</v>
      </c>
      <c r="B20" s="272" t="s">
        <v>289</v>
      </c>
      <c r="C20" s="272"/>
      <c r="D20" s="272"/>
      <c r="E20" s="272"/>
      <c r="F20" s="272"/>
      <c r="G20" s="272" t="s">
        <v>288</v>
      </c>
      <c r="H20" s="272" t="s">
        <v>287</v>
      </c>
      <c r="I20" s="272"/>
      <c r="J20" s="272"/>
      <c r="K20" s="272"/>
      <c r="L20" s="272"/>
      <c r="M20" s="272"/>
      <c r="N20" s="274" t="s">
        <v>286</v>
      </c>
      <c r="P20" s="167">
        <f>120+1215</f>
        <v>1335</v>
      </c>
    </row>
    <row r="21" spans="1:17" ht="14.25" customHeight="1">
      <c r="A21" s="270"/>
      <c r="B21" s="197" t="s">
        <v>285</v>
      </c>
      <c r="C21" s="197" t="s">
        <v>284</v>
      </c>
      <c r="D21" s="197" t="s">
        <v>283</v>
      </c>
      <c r="E21" s="197" t="s">
        <v>282</v>
      </c>
      <c r="F21" s="196" t="s">
        <v>281</v>
      </c>
      <c r="G21" s="273"/>
      <c r="H21" s="277" t="s">
        <v>280</v>
      </c>
      <c r="I21" s="278"/>
      <c r="J21" s="279"/>
      <c r="K21" s="277" t="s">
        <v>279</v>
      </c>
      <c r="L21" s="278"/>
      <c r="M21" s="279"/>
      <c r="N21" s="275"/>
      <c r="Q21" s="195"/>
    </row>
    <row r="22" spans="1:17" ht="14.25" customHeight="1">
      <c r="A22" s="271"/>
      <c r="B22" s="194" t="s">
        <v>276</v>
      </c>
      <c r="C22" s="194" t="s">
        <v>278</v>
      </c>
      <c r="D22" s="194" t="s">
        <v>277</v>
      </c>
      <c r="E22" s="194" t="s">
        <v>276</v>
      </c>
      <c r="F22" s="194" t="s">
        <v>276</v>
      </c>
      <c r="G22" s="194" t="s">
        <v>275</v>
      </c>
      <c r="H22" s="280" t="s">
        <v>274</v>
      </c>
      <c r="I22" s="281"/>
      <c r="J22" s="282"/>
      <c r="K22" s="280" t="s">
        <v>274</v>
      </c>
      <c r="L22" s="281"/>
      <c r="M22" s="282"/>
      <c r="N22" s="276"/>
    </row>
    <row r="23" spans="1:17" ht="14.25" customHeight="1">
      <c r="A23" s="185" t="s">
        <v>273</v>
      </c>
      <c r="B23" s="192"/>
      <c r="C23" s="189"/>
      <c r="D23" s="193"/>
      <c r="E23" s="192"/>
      <c r="F23" s="187"/>
      <c r="G23" s="186"/>
      <c r="H23" s="265">
        <f>(F23+0.4)^2*3*(D23/100)*G23</f>
        <v>0</v>
      </c>
      <c r="I23" s="266"/>
      <c r="J23" s="267"/>
      <c r="K23" s="265">
        <f>H23</f>
        <v>0</v>
      </c>
      <c r="L23" s="266"/>
      <c r="M23" s="267"/>
      <c r="N23" s="183"/>
      <c r="P23" s="191"/>
    </row>
    <row r="24" spans="1:17" ht="14.25" customHeight="1">
      <c r="A24" s="190"/>
      <c r="B24" s="188"/>
      <c r="C24" s="189"/>
      <c r="D24" s="189"/>
      <c r="E24" s="188"/>
      <c r="F24" s="187"/>
      <c r="G24" s="186"/>
      <c r="H24" s="265">
        <f>(F24+0.4)^2*3*(D24/100)*G24</f>
        <v>0</v>
      </c>
      <c r="I24" s="266"/>
      <c r="J24" s="267"/>
      <c r="K24" s="265">
        <f>H24</f>
        <v>0</v>
      </c>
      <c r="L24" s="266"/>
      <c r="M24" s="267"/>
      <c r="N24" s="183"/>
      <c r="P24" s="191"/>
    </row>
    <row r="25" spans="1:17" ht="14.25" customHeight="1">
      <c r="A25" s="190"/>
      <c r="B25" s="188"/>
      <c r="C25" s="189"/>
      <c r="D25" s="189"/>
      <c r="E25" s="188"/>
      <c r="F25" s="187"/>
      <c r="G25" s="186"/>
      <c r="H25" s="265">
        <f>(F25+0.4)^2*3*(D25/100)*G25</f>
        <v>0</v>
      </c>
      <c r="I25" s="266"/>
      <c r="J25" s="267"/>
      <c r="K25" s="265">
        <f>H25</f>
        <v>0</v>
      </c>
      <c r="L25" s="266"/>
      <c r="M25" s="267"/>
      <c r="N25" s="183"/>
    </row>
    <row r="26" spans="1:17" ht="14.25" customHeight="1">
      <c r="A26" s="190"/>
      <c r="B26" s="188"/>
      <c r="C26" s="189"/>
      <c r="D26" s="189"/>
      <c r="E26" s="188"/>
      <c r="F26" s="187"/>
      <c r="G26" s="186"/>
      <c r="H26" s="265">
        <f>(F26+0.4)^2*3*(D26/100)*G26</f>
        <v>0</v>
      </c>
      <c r="I26" s="266"/>
      <c r="J26" s="267"/>
      <c r="K26" s="265">
        <f>H26</f>
        <v>0</v>
      </c>
      <c r="L26" s="266"/>
      <c r="M26" s="267"/>
      <c r="N26" s="183"/>
    </row>
    <row r="27" spans="1:17" ht="14.25" customHeight="1">
      <c r="A27" s="185" t="s">
        <v>272</v>
      </c>
      <c r="B27" s="184"/>
      <c r="C27" s="184"/>
      <c r="D27" s="184"/>
      <c r="E27" s="184"/>
      <c r="F27" s="184"/>
      <c r="G27" s="184"/>
      <c r="H27" s="265">
        <f>SUM(H23:J26)</f>
        <v>0</v>
      </c>
      <c r="I27" s="266"/>
      <c r="J27" s="267"/>
      <c r="K27" s="265">
        <f>SUM(K23:M26)</f>
        <v>0</v>
      </c>
      <c r="L27" s="266"/>
      <c r="M27" s="267"/>
      <c r="N27" s="183"/>
    </row>
    <row r="28" spans="1:17" ht="14.25" customHeight="1">
      <c r="A28" s="182" t="s">
        <v>271</v>
      </c>
      <c r="B28" s="181"/>
      <c r="C28" s="181"/>
      <c r="D28" s="181"/>
      <c r="E28" s="181"/>
      <c r="F28" s="181"/>
      <c r="G28" s="181"/>
      <c r="H28" s="283">
        <f>H27</f>
        <v>0</v>
      </c>
      <c r="I28" s="284"/>
      <c r="J28" s="285"/>
      <c r="K28" s="283">
        <f>K27</f>
        <v>0</v>
      </c>
      <c r="L28" s="284"/>
      <c r="M28" s="285"/>
      <c r="N28" s="180"/>
    </row>
    <row r="29" spans="1:17" ht="14.25" customHeight="1">
      <c r="A29" s="179" t="s">
        <v>270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7"/>
    </row>
    <row r="30" spans="1:17" ht="14.25" customHeight="1">
      <c r="A30" s="179" t="s">
        <v>269</v>
      </c>
      <c r="B30" s="178"/>
      <c r="C30" s="178"/>
      <c r="D30" s="178"/>
      <c r="E30" s="178"/>
      <c r="F30" s="178"/>
      <c r="G30" s="178" t="s">
        <v>268</v>
      </c>
      <c r="H30" s="178"/>
      <c r="I30" s="178"/>
      <c r="J30" s="178"/>
      <c r="K30" s="178"/>
      <c r="L30" s="178"/>
      <c r="M30" s="178"/>
      <c r="N30" s="177"/>
    </row>
    <row r="31" spans="1:17" ht="14.25" customHeight="1">
      <c r="A31" s="179"/>
      <c r="B31" s="178" t="s">
        <v>267</v>
      </c>
      <c r="C31" s="178"/>
      <c r="D31" s="178"/>
      <c r="E31" s="178"/>
      <c r="F31" s="178"/>
      <c r="G31" s="178" t="s">
        <v>266</v>
      </c>
      <c r="H31" s="178"/>
      <c r="I31" s="178"/>
      <c r="J31" s="178"/>
      <c r="K31" s="178"/>
      <c r="L31" s="178"/>
      <c r="M31" s="178"/>
      <c r="N31" s="177"/>
    </row>
    <row r="32" spans="1:17" ht="14.25" customHeight="1">
      <c r="A32" s="179"/>
      <c r="B32" s="178" t="s">
        <v>265</v>
      </c>
      <c r="C32" s="178"/>
      <c r="D32" s="178"/>
      <c r="E32" s="178"/>
      <c r="F32" s="178"/>
      <c r="G32" s="178"/>
      <c r="H32" s="178" t="s">
        <v>264</v>
      </c>
      <c r="I32" s="178"/>
      <c r="J32" s="178"/>
      <c r="K32" s="178"/>
      <c r="L32" s="178"/>
      <c r="M32" s="178"/>
      <c r="N32" s="177"/>
    </row>
    <row r="33" spans="1:17" ht="14.25" customHeight="1">
      <c r="A33" s="179"/>
      <c r="B33" s="178" t="s">
        <v>263</v>
      </c>
      <c r="C33" s="178"/>
      <c r="D33" s="178"/>
      <c r="E33" s="178"/>
      <c r="F33" s="178"/>
      <c r="G33" s="178"/>
      <c r="H33" s="178" t="s">
        <v>262</v>
      </c>
      <c r="I33" s="178"/>
      <c r="J33" s="178"/>
      <c r="K33" s="178"/>
      <c r="L33" s="178"/>
      <c r="M33" s="178"/>
      <c r="N33" s="177"/>
    </row>
    <row r="34" spans="1:17" ht="14.25" customHeight="1">
      <c r="A34" s="179"/>
      <c r="B34" s="178" t="s">
        <v>261</v>
      </c>
      <c r="C34" s="178"/>
      <c r="D34" s="178"/>
      <c r="E34" s="178"/>
      <c r="F34" s="178"/>
      <c r="G34" s="178"/>
      <c r="H34" s="178" t="s">
        <v>260</v>
      </c>
      <c r="I34" s="178"/>
      <c r="J34" s="178"/>
      <c r="K34" s="178"/>
      <c r="L34" s="178"/>
      <c r="M34" s="178"/>
      <c r="N34" s="177"/>
    </row>
    <row r="35" spans="1:17" ht="14.25" customHeight="1">
      <c r="A35" s="179"/>
      <c r="B35" s="286" t="s">
        <v>259</v>
      </c>
      <c r="C35" s="286"/>
      <c r="D35" s="286"/>
      <c r="E35" s="286"/>
      <c r="F35" s="178"/>
      <c r="G35" s="178"/>
      <c r="H35" s="178" t="s">
        <v>258</v>
      </c>
      <c r="I35" s="178"/>
      <c r="J35" s="178"/>
      <c r="K35" s="178"/>
      <c r="L35" s="178"/>
      <c r="M35" s="178"/>
      <c r="N35" s="177"/>
    </row>
    <row r="36" spans="1:17" ht="14.25" customHeight="1">
      <c r="A36" s="176"/>
      <c r="B36" s="287"/>
      <c r="C36" s="287"/>
      <c r="D36" s="287"/>
      <c r="E36" s="287"/>
      <c r="F36" s="175"/>
      <c r="G36" s="175"/>
      <c r="H36" s="175"/>
      <c r="I36" s="175"/>
      <c r="J36" s="175"/>
      <c r="K36" s="175"/>
      <c r="L36" s="175"/>
      <c r="M36" s="175"/>
      <c r="N36" s="174"/>
    </row>
    <row r="37" spans="1:17" ht="20.100000000000001" customHeight="1"/>
    <row r="38" spans="1:17" ht="20.100000000000001" customHeight="1"/>
    <row r="39" spans="1:17" ht="20.10000000000000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17" s="169" customFormat="1" ht="20.100000000000001" customHeight="1">
      <c r="A40" s="171"/>
      <c r="B40" s="172"/>
      <c r="C40" s="173"/>
      <c r="D40" s="173"/>
      <c r="E40" s="172"/>
      <c r="F40" s="171"/>
      <c r="G40" s="171"/>
      <c r="H40" s="171"/>
      <c r="I40" s="171"/>
      <c r="J40" s="171"/>
      <c r="K40" s="171"/>
      <c r="L40" s="171"/>
      <c r="M40" s="171"/>
      <c r="N40" s="171"/>
      <c r="O40" s="170"/>
      <c r="P40" s="170"/>
      <c r="Q40" s="170"/>
    </row>
    <row r="41" spans="1:17" ht="20.100000000000001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17" ht="20.100000000000001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7" ht="20.100000000000001" customHeight="1"/>
    <row r="44" spans="1:17" ht="20.100000000000001" customHeight="1"/>
    <row r="45" spans="1:17" ht="20.100000000000001" customHeight="1"/>
    <row r="46" spans="1:17" ht="20.100000000000001" customHeight="1"/>
    <row r="47" spans="1:17" ht="20.100000000000001" customHeight="1"/>
    <row r="48" spans="1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15" customHeight="1"/>
    <row r="141" ht="15" customHeight="1"/>
    <row r="142" ht="15" customHeight="1"/>
    <row r="143" ht="15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</sheetData>
  <mergeCells count="31">
    <mergeCell ref="H28:J28"/>
    <mergeCell ref="K28:M28"/>
    <mergeCell ref="B35:E36"/>
    <mergeCell ref="H26:J26"/>
    <mergeCell ref="K26:M26"/>
    <mergeCell ref="H27:J27"/>
    <mergeCell ref="K27:M27"/>
    <mergeCell ref="H23:J23"/>
    <mergeCell ref="K23:M23"/>
    <mergeCell ref="H24:J24"/>
    <mergeCell ref="K24:M24"/>
    <mergeCell ref="A20:A22"/>
    <mergeCell ref="B20:F20"/>
    <mergeCell ref="G20:G21"/>
    <mergeCell ref="H20:M20"/>
    <mergeCell ref="H25:J25"/>
    <mergeCell ref="K25:M25"/>
    <mergeCell ref="A1:N1"/>
    <mergeCell ref="A2:A4"/>
    <mergeCell ref="B2:F2"/>
    <mergeCell ref="G2:G3"/>
    <mergeCell ref="H2:M2"/>
    <mergeCell ref="N2:N4"/>
    <mergeCell ref="H3:I3"/>
    <mergeCell ref="J3:K3"/>
    <mergeCell ref="L3:M3"/>
    <mergeCell ref="N20:N22"/>
    <mergeCell ref="H21:J21"/>
    <mergeCell ref="K21:M21"/>
    <mergeCell ref="H22:J22"/>
    <mergeCell ref="K22:M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E30" sqref="E30"/>
    </sheetView>
  </sheetViews>
  <sheetFormatPr defaultRowHeight="18.399999999999999" customHeight="1"/>
  <cols>
    <col min="1" max="1" width="11.33203125" style="126" customWidth="1"/>
    <col min="2" max="2" width="15.33203125" style="126" customWidth="1"/>
    <col min="3" max="3" width="12.6640625" style="126" customWidth="1"/>
    <col min="4" max="4" width="3.33203125" style="126" customWidth="1"/>
    <col min="5" max="5" width="10.6640625" style="126" customWidth="1"/>
    <col min="6" max="6" width="10" style="126" customWidth="1"/>
    <col min="7" max="7" width="5.33203125" style="126" customWidth="1"/>
    <col min="8" max="8" width="10" style="126" customWidth="1"/>
    <col min="9" max="9" width="5.33203125" style="126" customWidth="1"/>
    <col min="10" max="10" width="10" style="126" customWidth="1"/>
    <col min="11" max="11" width="5.33203125" style="126" customWidth="1"/>
    <col min="12" max="12" width="10" style="126" customWidth="1"/>
    <col min="13" max="13" width="5.33203125" style="126" customWidth="1"/>
    <col min="14" max="20" width="8.88671875" style="126"/>
    <col min="21" max="24" width="0" style="126" hidden="1" customWidth="1"/>
    <col min="25" max="256" width="8.88671875" style="126"/>
    <col min="257" max="257" width="11.33203125" style="126" customWidth="1"/>
    <col min="258" max="258" width="15.33203125" style="126" customWidth="1"/>
    <col min="259" max="259" width="12.6640625" style="126" customWidth="1"/>
    <col min="260" max="260" width="3.33203125" style="126" customWidth="1"/>
    <col min="261" max="261" width="10.6640625" style="126" customWidth="1"/>
    <col min="262" max="262" width="10" style="126" customWidth="1"/>
    <col min="263" max="263" width="5.33203125" style="126" customWidth="1"/>
    <col min="264" max="264" width="10" style="126" customWidth="1"/>
    <col min="265" max="265" width="5.33203125" style="126" customWidth="1"/>
    <col min="266" max="266" width="10" style="126" customWidth="1"/>
    <col min="267" max="267" width="5.33203125" style="126" customWidth="1"/>
    <col min="268" max="268" width="10" style="126" customWidth="1"/>
    <col min="269" max="269" width="5.33203125" style="126" customWidth="1"/>
    <col min="270" max="276" width="8.88671875" style="126"/>
    <col min="277" max="280" width="0" style="126" hidden="1" customWidth="1"/>
    <col min="281" max="512" width="8.88671875" style="126"/>
    <col min="513" max="513" width="11.33203125" style="126" customWidth="1"/>
    <col min="514" max="514" width="15.33203125" style="126" customWidth="1"/>
    <col min="515" max="515" width="12.6640625" style="126" customWidth="1"/>
    <col min="516" max="516" width="3.33203125" style="126" customWidth="1"/>
    <col min="517" max="517" width="10.6640625" style="126" customWidth="1"/>
    <col min="518" max="518" width="10" style="126" customWidth="1"/>
    <col min="519" max="519" width="5.33203125" style="126" customWidth="1"/>
    <col min="520" max="520" width="10" style="126" customWidth="1"/>
    <col min="521" max="521" width="5.33203125" style="126" customWidth="1"/>
    <col min="522" max="522" width="10" style="126" customWidth="1"/>
    <col min="523" max="523" width="5.33203125" style="126" customWidth="1"/>
    <col min="524" max="524" width="10" style="126" customWidth="1"/>
    <col min="525" max="525" width="5.33203125" style="126" customWidth="1"/>
    <col min="526" max="532" width="8.88671875" style="126"/>
    <col min="533" max="536" width="0" style="126" hidden="1" customWidth="1"/>
    <col min="537" max="768" width="8.88671875" style="126"/>
    <col min="769" max="769" width="11.33203125" style="126" customWidth="1"/>
    <col min="770" max="770" width="15.33203125" style="126" customWidth="1"/>
    <col min="771" max="771" width="12.6640625" style="126" customWidth="1"/>
    <col min="772" max="772" width="3.33203125" style="126" customWidth="1"/>
    <col min="773" max="773" width="10.6640625" style="126" customWidth="1"/>
    <col min="774" max="774" width="10" style="126" customWidth="1"/>
    <col min="775" max="775" width="5.33203125" style="126" customWidth="1"/>
    <col min="776" max="776" width="10" style="126" customWidth="1"/>
    <col min="777" max="777" width="5.33203125" style="126" customWidth="1"/>
    <col min="778" max="778" width="10" style="126" customWidth="1"/>
    <col min="779" max="779" width="5.33203125" style="126" customWidth="1"/>
    <col min="780" max="780" width="10" style="126" customWidth="1"/>
    <col min="781" max="781" width="5.33203125" style="126" customWidth="1"/>
    <col min="782" max="788" width="8.88671875" style="126"/>
    <col min="789" max="792" width="0" style="126" hidden="1" customWidth="1"/>
    <col min="793" max="1024" width="8.88671875" style="126"/>
    <col min="1025" max="1025" width="11.33203125" style="126" customWidth="1"/>
    <col min="1026" max="1026" width="15.33203125" style="126" customWidth="1"/>
    <col min="1027" max="1027" width="12.6640625" style="126" customWidth="1"/>
    <col min="1028" max="1028" width="3.33203125" style="126" customWidth="1"/>
    <col min="1029" max="1029" width="10.6640625" style="126" customWidth="1"/>
    <col min="1030" max="1030" width="10" style="126" customWidth="1"/>
    <col min="1031" max="1031" width="5.33203125" style="126" customWidth="1"/>
    <col min="1032" max="1032" width="10" style="126" customWidth="1"/>
    <col min="1033" max="1033" width="5.33203125" style="126" customWidth="1"/>
    <col min="1034" max="1034" width="10" style="126" customWidth="1"/>
    <col min="1035" max="1035" width="5.33203125" style="126" customWidth="1"/>
    <col min="1036" max="1036" width="10" style="126" customWidth="1"/>
    <col min="1037" max="1037" width="5.33203125" style="126" customWidth="1"/>
    <col min="1038" max="1044" width="8.88671875" style="126"/>
    <col min="1045" max="1048" width="0" style="126" hidden="1" customWidth="1"/>
    <col min="1049" max="1280" width="8.88671875" style="126"/>
    <col min="1281" max="1281" width="11.33203125" style="126" customWidth="1"/>
    <col min="1282" max="1282" width="15.33203125" style="126" customWidth="1"/>
    <col min="1283" max="1283" width="12.6640625" style="126" customWidth="1"/>
    <col min="1284" max="1284" width="3.33203125" style="126" customWidth="1"/>
    <col min="1285" max="1285" width="10.6640625" style="126" customWidth="1"/>
    <col min="1286" max="1286" width="10" style="126" customWidth="1"/>
    <col min="1287" max="1287" width="5.33203125" style="126" customWidth="1"/>
    <col min="1288" max="1288" width="10" style="126" customWidth="1"/>
    <col min="1289" max="1289" width="5.33203125" style="126" customWidth="1"/>
    <col min="1290" max="1290" width="10" style="126" customWidth="1"/>
    <col min="1291" max="1291" width="5.33203125" style="126" customWidth="1"/>
    <col min="1292" max="1292" width="10" style="126" customWidth="1"/>
    <col min="1293" max="1293" width="5.33203125" style="126" customWidth="1"/>
    <col min="1294" max="1300" width="8.88671875" style="126"/>
    <col min="1301" max="1304" width="0" style="126" hidden="1" customWidth="1"/>
    <col min="1305" max="1536" width="8.88671875" style="126"/>
    <col min="1537" max="1537" width="11.33203125" style="126" customWidth="1"/>
    <col min="1538" max="1538" width="15.33203125" style="126" customWidth="1"/>
    <col min="1539" max="1539" width="12.6640625" style="126" customWidth="1"/>
    <col min="1540" max="1540" width="3.33203125" style="126" customWidth="1"/>
    <col min="1541" max="1541" width="10.6640625" style="126" customWidth="1"/>
    <col min="1542" max="1542" width="10" style="126" customWidth="1"/>
    <col min="1543" max="1543" width="5.33203125" style="126" customWidth="1"/>
    <col min="1544" max="1544" width="10" style="126" customWidth="1"/>
    <col min="1545" max="1545" width="5.33203125" style="126" customWidth="1"/>
    <col min="1546" max="1546" width="10" style="126" customWidth="1"/>
    <col min="1547" max="1547" width="5.33203125" style="126" customWidth="1"/>
    <col min="1548" max="1548" width="10" style="126" customWidth="1"/>
    <col min="1549" max="1549" width="5.33203125" style="126" customWidth="1"/>
    <col min="1550" max="1556" width="8.88671875" style="126"/>
    <col min="1557" max="1560" width="0" style="126" hidden="1" customWidth="1"/>
    <col min="1561" max="1792" width="8.88671875" style="126"/>
    <col min="1793" max="1793" width="11.33203125" style="126" customWidth="1"/>
    <col min="1794" max="1794" width="15.33203125" style="126" customWidth="1"/>
    <col min="1795" max="1795" width="12.6640625" style="126" customWidth="1"/>
    <col min="1796" max="1796" width="3.33203125" style="126" customWidth="1"/>
    <col min="1797" max="1797" width="10.6640625" style="126" customWidth="1"/>
    <col min="1798" max="1798" width="10" style="126" customWidth="1"/>
    <col min="1799" max="1799" width="5.33203125" style="126" customWidth="1"/>
    <col min="1800" max="1800" width="10" style="126" customWidth="1"/>
    <col min="1801" max="1801" width="5.33203125" style="126" customWidth="1"/>
    <col min="1802" max="1802" width="10" style="126" customWidth="1"/>
    <col min="1803" max="1803" width="5.33203125" style="126" customWidth="1"/>
    <col min="1804" max="1804" width="10" style="126" customWidth="1"/>
    <col min="1805" max="1805" width="5.33203125" style="126" customWidth="1"/>
    <col min="1806" max="1812" width="8.88671875" style="126"/>
    <col min="1813" max="1816" width="0" style="126" hidden="1" customWidth="1"/>
    <col min="1817" max="2048" width="8.88671875" style="126"/>
    <col min="2049" max="2049" width="11.33203125" style="126" customWidth="1"/>
    <col min="2050" max="2050" width="15.33203125" style="126" customWidth="1"/>
    <col min="2051" max="2051" width="12.6640625" style="126" customWidth="1"/>
    <col min="2052" max="2052" width="3.33203125" style="126" customWidth="1"/>
    <col min="2053" max="2053" width="10.6640625" style="126" customWidth="1"/>
    <col min="2054" max="2054" width="10" style="126" customWidth="1"/>
    <col min="2055" max="2055" width="5.33203125" style="126" customWidth="1"/>
    <col min="2056" max="2056" width="10" style="126" customWidth="1"/>
    <col min="2057" max="2057" width="5.33203125" style="126" customWidth="1"/>
    <col min="2058" max="2058" width="10" style="126" customWidth="1"/>
    <col min="2059" max="2059" width="5.33203125" style="126" customWidth="1"/>
    <col min="2060" max="2060" width="10" style="126" customWidth="1"/>
    <col min="2061" max="2061" width="5.33203125" style="126" customWidth="1"/>
    <col min="2062" max="2068" width="8.88671875" style="126"/>
    <col min="2069" max="2072" width="0" style="126" hidden="1" customWidth="1"/>
    <col min="2073" max="2304" width="8.88671875" style="126"/>
    <col min="2305" max="2305" width="11.33203125" style="126" customWidth="1"/>
    <col min="2306" max="2306" width="15.33203125" style="126" customWidth="1"/>
    <col min="2307" max="2307" width="12.6640625" style="126" customWidth="1"/>
    <col min="2308" max="2308" width="3.33203125" style="126" customWidth="1"/>
    <col min="2309" max="2309" width="10.6640625" style="126" customWidth="1"/>
    <col min="2310" max="2310" width="10" style="126" customWidth="1"/>
    <col min="2311" max="2311" width="5.33203125" style="126" customWidth="1"/>
    <col min="2312" max="2312" width="10" style="126" customWidth="1"/>
    <col min="2313" max="2313" width="5.33203125" style="126" customWidth="1"/>
    <col min="2314" max="2314" width="10" style="126" customWidth="1"/>
    <col min="2315" max="2315" width="5.33203125" style="126" customWidth="1"/>
    <col min="2316" max="2316" width="10" style="126" customWidth="1"/>
    <col min="2317" max="2317" width="5.33203125" style="126" customWidth="1"/>
    <col min="2318" max="2324" width="8.88671875" style="126"/>
    <col min="2325" max="2328" width="0" style="126" hidden="1" customWidth="1"/>
    <col min="2329" max="2560" width="8.88671875" style="126"/>
    <col min="2561" max="2561" width="11.33203125" style="126" customWidth="1"/>
    <col min="2562" max="2562" width="15.33203125" style="126" customWidth="1"/>
    <col min="2563" max="2563" width="12.6640625" style="126" customWidth="1"/>
    <col min="2564" max="2564" width="3.33203125" style="126" customWidth="1"/>
    <col min="2565" max="2565" width="10.6640625" style="126" customWidth="1"/>
    <col min="2566" max="2566" width="10" style="126" customWidth="1"/>
    <col min="2567" max="2567" width="5.33203125" style="126" customWidth="1"/>
    <col min="2568" max="2568" width="10" style="126" customWidth="1"/>
    <col min="2569" max="2569" width="5.33203125" style="126" customWidth="1"/>
    <col min="2570" max="2570" width="10" style="126" customWidth="1"/>
    <col min="2571" max="2571" width="5.33203125" style="126" customWidth="1"/>
    <col min="2572" max="2572" width="10" style="126" customWidth="1"/>
    <col min="2573" max="2573" width="5.33203125" style="126" customWidth="1"/>
    <col min="2574" max="2580" width="8.88671875" style="126"/>
    <col min="2581" max="2584" width="0" style="126" hidden="1" customWidth="1"/>
    <col min="2585" max="2816" width="8.88671875" style="126"/>
    <col min="2817" max="2817" width="11.33203125" style="126" customWidth="1"/>
    <col min="2818" max="2818" width="15.33203125" style="126" customWidth="1"/>
    <col min="2819" max="2819" width="12.6640625" style="126" customWidth="1"/>
    <col min="2820" max="2820" width="3.33203125" style="126" customWidth="1"/>
    <col min="2821" max="2821" width="10.6640625" style="126" customWidth="1"/>
    <col min="2822" max="2822" width="10" style="126" customWidth="1"/>
    <col min="2823" max="2823" width="5.33203125" style="126" customWidth="1"/>
    <col min="2824" max="2824" width="10" style="126" customWidth="1"/>
    <col min="2825" max="2825" width="5.33203125" style="126" customWidth="1"/>
    <col min="2826" max="2826" width="10" style="126" customWidth="1"/>
    <col min="2827" max="2827" width="5.33203125" style="126" customWidth="1"/>
    <col min="2828" max="2828" width="10" style="126" customWidth="1"/>
    <col min="2829" max="2829" width="5.33203125" style="126" customWidth="1"/>
    <col min="2830" max="2836" width="8.88671875" style="126"/>
    <col min="2837" max="2840" width="0" style="126" hidden="1" customWidth="1"/>
    <col min="2841" max="3072" width="8.88671875" style="126"/>
    <col min="3073" max="3073" width="11.33203125" style="126" customWidth="1"/>
    <col min="3074" max="3074" width="15.33203125" style="126" customWidth="1"/>
    <col min="3075" max="3075" width="12.6640625" style="126" customWidth="1"/>
    <col min="3076" max="3076" width="3.33203125" style="126" customWidth="1"/>
    <col min="3077" max="3077" width="10.6640625" style="126" customWidth="1"/>
    <col min="3078" max="3078" width="10" style="126" customWidth="1"/>
    <col min="3079" max="3079" width="5.33203125" style="126" customWidth="1"/>
    <col min="3080" max="3080" width="10" style="126" customWidth="1"/>
    <col min="3081" max="3081" width="5.33203125" style="126" customWidth="1"/>
    <col min="3082" max="3082" width="10" style="126" customWidth="1"/>
    <col min="3083" max="3083" width="5.33203125" style="126" customWidth="1"/>
    <col min="3084" max="3084" width="10" style="126" customWidth="1"/>
    <col min="3085" max="3085" width="5.33203125" style="126" customWidth="1"/>
    <col min="3086" max="3092" width="8.88671875" style="126"/>
    <col min="3093" max="3096" width="0" style="126" hidden="1" customWidth="1"/>
    <col min="3097" max="3328" width="8.88671875" style="126"/>
    <col min="3329" max="3329" width="11.33203125" style="126" customWidth="1"/>
    <col min="3330" max="3330" width="15.33203125" style="126" customWidth="1"/>
    <col min="3331" max="3331" width="12.6640625" style="126" customWidth="1"/>
    <col min="3332" max="3332" width="3.33203125" style="126" customWidth="1"/>
    <col min="3333" max="3333" width="10.6640625" style="126" customWidth="1"/>
    <col min="3334" max="3334" width="10" style="126" customWidth="1"/>
    <col min="3335" max="3335" width="5.33203125" style="126" customWidth="1"/>
    <col min="3336" max="3336" width="10" style="126" customWidth="1"/>
    <col min="3337" max="3337" width="5.33203125" style="126" customWidth="1"/>
    <col min="3338" max="3338" width="10" style="126" customWidth="1"/>
    <col min="3339" max="3339" width="5.33203125" style="126" customWidth="1"/>
    <col min="3340" max="3340" width="10" style="126" customWidth="1"/>
    <col min="3341" max="3341" width="5.33203125" style="126" customWidth="1"/>
    <col min="3342" max="3348" width="8.88671875" style="126"/>
    <col min="3349" max="3352" width="0" style="126" hidden="1" customWidth="1"/>
    <col min="3353" max="3584" width="8.88671875" style="126"/>
    <col min="3585" max="3585" width="11.33203125" style="126" customWidth="1"/>
    <col min="3586" max="3586" width="15.33203125" style="126" customWidth="1"/>
    <col min="3587" max="3587" width="12.6640625" style="126" customWidth="1"/>
    <col min="3588" max="3588" width="3.33203125" style="126" customWidth="1"/>
    <col min="3589" max="3589" width="10.6640625" style="126" customWidth="1"/>
    <col min="3590" max="3590" width="10" style="126" customWidth="1"/>
    <col min="3591" max="3591" width="5.33203125" style="126" customWidth="1"/>
    <col min="3592" max="3592" width="10" style="126" customWidth="1"/>
    <col min="3593" max="3593" width="5.33203125" style="126" customWidth="1"/>
    <col min="3594" max="3594" width="10" style="126" customWidth="1"/>
    <col min="3595" max="3595" width="5.33203125" style="126" customWidth="1"/>
    <col min="3596" max="3596" width="10" style="126" customWidth="1"/>
    <col min="3597" max="3597" width="5.33203125" style="126" customWidth="1"/>
    <col min="3598" max="3604" width="8.88671875" style="126"/>
    <col min="3605" max="3608" width="0" style="126" hidden="1" customWidth="1"/>
    <col min="3609" max="3840" width="8.88671875" style="126"/>
    <col min="3841" max="3841" width="11.33203125" style="126" customWidth="1"/>
    <col min="3842" max="3842" width="15.33203125" style="126" customWidth="1"/>
    <col min="3843" max="3843" width="12.6640625" style="126" customWidth="1"/>
    <col min="3844" max="3844" width="3.33203125" style="126" customWidth="1"/>
    <col min="3845" max="3845" width="10.6640625" style="126" customWidth="1"/>
    <col min="3846" max="3846" width="10" style="126" customWidth="1"/>
    <col min="3847" max="3847" width="5.33203125" style="126" customWidth="1"/>
    <col min="3848" max="3848" width="10" style="126" customWidth="1"/>
    <col min="3849" max="3849" width="5.33203125" style="126" customWidth="1"/>
    <col min="3850" max="3850" width="10" style="126" customWidth="1"/>
    <col min="3851" max="3851" width="5.33203125" style="126" customWidth="1"/>
    <col min="3852" max="3852" width="10" style="126" customWidth="1"/>
    <col min="3853" max="3853" width="5.33203125" style="126" customWidth="1"/>
    <col min="3854" max="3860" width="8.88671875" style="126"/>
    <col min="3861" max="3864" width="0" style="126" hidden="1" customWidth="1"/>
    <col min="3865" max="4096" width="8.88671875" style="126"/>
    <col min="4097" max="4097" width="11.33203125" style="126" customWidth="1"/>
    <col min="4098" max="4098" width="15.33203125" style="126" customWidth="1"/>
    <col min="4099" max="4099" width="12.6640625" style="126" customWidth="1"/>
    <col min="4100" max="4100" width="3.33203125" style="126" customWidth="1"/>
    <col min="4101" max="4101" width="10.6640625" style="126" customWidth="1"/>
    <col min="4102" max="4102" width="10" style="126" customWidth="1"/>
    <col min="4103" max="4103" width="5.33203125" style="126" customWidth="1"/>
    <col min="4104" max="4104" width="10" style="126" customWidth="1"/>
    <col min="4105" max="4105" width="5.33203125" style="126" customWidth="1"/>
    <col min="4106" max="4106" width="10" style="126" customWidth="1"/>
    <col min="4107" max="4107" width="5.33203125" style="126" customWidth="1"/>
    <col min="4108" max="4108" width="10" style="126" customWidth="1"/>
    <col min="4109" max="4109" width="5.33203125" style="126" customWidth="1"/>
    <col min="4110" max="4116" width="8.88671875" style="126"/>
    <col min="4117" max="4120" width="0" style="126" hidden="1" customWidth="1"/>
    <col min="4121" max="4352" width="8.88671875" style="126"/>
    <col min="4353" max="4353" width="11.33203125" style="126" customWidth="1"/>
    <col min="4354" max="4354" width="15.33203125" style="126" customWidth="1"/>
    <col min="4355" max="4355" width="12.6640625" style="126" customWidth="1"/>
    <col min="4356" max="4356" width="3.33203125" style="126" customWidth="1"/>
    <col min="4357" max="4357" width="10.6640625" style="126" customWidth="1"/>
    <col min="4358" max="4358" width="10" style="126" customWidth="1"/>
    <col min="4359" max="4359" width="5.33203125" style="126" customWidth="1"/>
    <col min="4360" max="4360" width="10" style="126" customWidth="1"/>
    <col min="4361" max="4361" width="5.33203125" style="126" customWidth="1"/>
    <col min="4362" max="4362" width="10" style="126" customWidth="1"/>
    <col min="4363" max="4363" width="5.33203125" style="126" customWidth="1"/>
    <col min="4364" max="4364" width="10" style="126" customWidth="1"/>
    <col min="4365" max="4365" width="5.33203125" style="126" customWidth="1"/>
    <col min="4366" max="4372" width="8.88671875" style="126"/>
    <col min="4373" max="4376" width="0" style="126" hidden="1" customWidth="1"/>
    <col min="4377" max="4608" width="8.88671875" style="126"/>
    <col min="4609" max="4609" width="11.33203125" style="126" customWidth="1"/>
    <col min="4610" max="4610" width="15.33203125" style="126" customWidth="1"/>
    <col min="4611" max="4611" width="12.6640625" style="126" customWidth="1"/>
    <col min="4612" max="4612" width="3.33203125" style="126" customWidth="1"/>
    <col min="4613" max="4613" width="10.6640625" style="126" customWidth="1"/>
    <col min="4614" max="4614" width="10" style="126" customWidth="1"/>
    <col min="4615" max="4615" width="5.33203125" style="126" customWidth="1"/>
    <col min="4616" max="4616" width="10" style="126" customWidth="1"/>
    <col min="4617" max="4617" width="5.33203125" style="126" customWidth="1"/>
    <col min="4618" max="4618" width="10" style="126" customWidth="1"/>
    <col min="4619" max="4619" width="5.33203125" style="126" customWidth="1"/>
    <col min="4620" max="4620" width="10" style="126" customWidth="1"/>
    <col min="4621" max="4621" width="5.33203125" style="126" customWidth="1"/>
    <col min="4622" max="4628" width="8.88671875" style="126"/>
    <col min="4629" max="4632" width="0" style="126" hidden="1" customWidth="1"/>
    <col min="4633" max="4864" width="8.88671875" style="126"/>
    <col min="4865" max="4865" width="11.33203125" style="126" customWidth="1"/>
    <col min="4866" max="4866" width="15.33203125" style="126" customWidth="1"/>
    <col min="4867" max="4867" width="12.6640625" style="126" customWidth="1"/>
    <col min="4868" max="4868" width="3.33203125" style="126" customWidth="1"/>
    <col min="4869" max="4869" width="10.6640625" style="126" customWidth="1"/>
    <col min="4870" max="4870" width="10" style="126" customWidth="1"/>
    <col min="4871" max="4871" width="5.33203125" style="126" customWidth="1"/>
    <col min="4872" max="4872" width="10" style="126" customWidth="1"/>
    <col min="4873" max="4873" width="5.33203125" style="126" customWidth="1"/>
    <col min="4874" max="4874" width="10" style="126" customWidth="1"/>
    <col min="4875" max="4875" width="5.33203125" style="126" customWidth="1"/>
    <col min="4876" max="4876" width="10" style="126" customWidth="1"/>
    <col min="4877" max="4877" width="5.33203125" style="126" customWidth="1"/>
    <col min="4878" max="4884" width="8.88671875" style="126"/>
    <col min="4885" max="4888" width="0" style="126" hidden="1" customWidth="1"/>
    <col min="4889" max="5120" width="8.88671875" style="126"/>
    <col min="5121" max="5121" width="11.33203125" style="126" customWidth="1"/>
    <col min="5122" max="5122" width="15.33203125" style="126" customWidth="1"/>
    <col min="5123" max="5123" width="12.6640625" style="126" customWidth="1"/>
    <col min="5124" max="5124" width="3.33203125" style="126" customWidth="1"/>
    <col min="5125" max="5125" width="10.6640625" style="126" customWidth="1"/>
    <col min="5126" max="5126" width="10" style="126" customWidth="1"/>
    <col min="5127" max="5127" width="5.33203125" style="126" customWidth="1"/>
    <col min="5128" max="5128" width="10" style="126" customWidth="1"/>
    <col min="5129" max="5129" width="5.33203125" style="126" customWidth="1"/>
    <col min="5130" max="5130" width="10" style="126" customWidth="1"/>
    <col min="5131" max="5131" width="5.33203125" style="126" customWidth="1"/>
    <col min="5132" max="5132" width="10" style="126" customWidth="1"/>
    <col min="5133" max="5133" width="5.33203125" style="126" customWidth="1"/>
    <col min="5134" max="5140" width="8.88671875" style="126"/>
    <col min="5141" max="5144" width="0" style="126" hidden="1" customWidth="1"/>
    <col min="5145" max="5376" width="8.88671875" style="126"/>
    <col min="5377" max="5377" width="11.33203125" style="126" customWidth="1"/>
    <col min="5378" max="5378" width="15.33203125" style="126" customWidth="1"/>
    <col min="5379" max="5379" width="12.6640625" style="126" customWidth="1"/>
    <col min="5380" max="5380" width="3.33203125" style="126" customWidth="1"/>
    <col min="5381" max="5381" width="10.6640625" style="126" customWidth="1"/>
    <col min="5382" max="5382" width="10" style="126" customWidth="1"/>
    <col min="5383" max="5383" width="5.33203125" style="126" customWidth="1"/>
    <col min="5384" max="5384" width="10" style="126" customWidth="1"/>
    <col min="5385" max="5385" width="5.33203125" style="126" customWidth="1"/>
    <col min="5386" max="5386" width="10" style="126" customWidth="1"/>
    <col min="5387" max="5387" width="5.33203125" style="126" customWidth="1"/>
    <col min="5388" max="5388" width="10" style="126" customWidth="1"/>
    <col min="5389" max="5389" width="5.33203125" style="126" customWidth="1"/>
    <col min="5390" max="5396" width="8.88671875" style="126"/>
    <col min="5397" max="5400" width="0" style="126" hidden="1" customWidth="1"/>
    <col min="5401" max="5632" width="8.88671875" style="126"/>
    <col min="5633" max="5633" width="11.33203125" style="126" customWidth="1"/>
    <col min="5634" max="5634" width="15.33203125" style="126" customWidth="1"/>
    <col min="5635" max="5635" width="12.6640625" style="126" customWidth="1"/>
    <col min="5636" max="5636" width="3.33203125" style="126" customWidth="1"/>
    <col min="5637" max="5637" width="10.6640625" style="126" customWidth="1"/>
    <col min="5638" max="5638" width="10" style="126" customWidth="1"/>
    <col min="5639" max="5639" width="5.33203125" style="126" customWidth="1"/>
    <col min="5640" max="5640" width="10" style="126" customWidth="1"/>
    <col min="5641" max="5641" width="5.33203125" style="126" customWidth="1"/>
    <col min="5642" max="5642" width="10" style="126" customWidth="1"/>
    <col min="5643" max="5643" width="5.33203125" style="126" customWidth="1"/>
    <col min="5644" max="5644" width="10" style="126" customWidth="1"/>
    <col min="5645" max="5645" width="5.33203125" style="126" customWidth="1"/>
    <col min="5646" max="5652" width="8.88671875" style="126"/>
    <col min="5653" max="5656" width="0" style="126" hidden="1" customWidth="1"/>
    <col min="5657" max="5888" width="8.88671875" style="126"/>
    <col min="5889" max="5889" width="11.33203125" style="126" customWidth="1"/>
    <col min="5890" max="5890" width="15.33203125" style="126" customWidth="1"/>
    <col min="5891" max="5891" width="12.6640625" style="126" customWidth="1"/>
    <col min="5892" max="5892" width="3.33203125" style="126" customWidth="1"/>
    <col min="5893" max="5893" width="10.6640625" style="126" customWidth="1"/>
    <col min="5894" max="5894" width="10" style="126" customWidth="1"/>
    <col min="5895" max="5895" width="5.33203125" style="126" customWidth="1"/>
    <col min="5896" max="5896" width="10" style="126" customWidth="1"/>
    <col min="5897" max="5897" width="5.33203125" style="126" customWidth="1"/>
    <col min="5898" max="5898" width="10" style="126" customWidth="1"/>
    <col min="5899" max="5899" width="5.33203125" style="126" customWidth="1"/>
    <col min="5900" max="5900" width="10" style="126" customWidth="1"/>
    <col min="5901" max="5901" width="5.33203125" style="126" customWidth="1"/>
    <col min="5902" max="5908" width="8.88671875" style="126"/>
    <col min="5909" max="5912" width="0" style="126" hidden="1" customWidth="1"/>
    <col min="5913" max="6144" width="8.88671875" style="126"/>
    <col min="6145" max="6145" width="11.33203125" style="126" customWidth="1"/>
    <col min="6146" max="6146" width="15.33203125" style="126" customWidth="1"/>
    <col min="6147" max="6147" width="12.6640625" style="126" customWidth="1"/>
    <col min="6148" max="6148" width="3.33203125" style="126" customWidth="1"/>
    <col min="6149" max="6149" width="10.6640625" style="126" customWidth="1"/>
    <col min="6150" max="6150" width="10" style="126" customWidth="1"/>
    <col min="6151" max="6151" width="5.33203125" style="126" customWidth="1"/>
    <col min="6152" max="6152" width="10" style="126" customWidth="1"/>
    <col min="6153" max="6153" width="5.33203125" style="126" customWidth="1"/>
    <col min="6154" max="6154" width="10" style="126" customWidth="1"/>
    <col min="6155" max="6155" width="5.33203125" style="126" customWidth="1"/>
    <col min="6156" max="6156" width="10" style="126" customWidth="1"/>
    <col min="6157" max="6157" width="5.33203125" style="126" customWidth="1"/>
    <col min="6158" max="6164" width="8.88671875" style="126"/>
    <col min="6165" max="6168" width="0" style="126" hidden="1" customWidth="1"/>
    <col min="6169" max="6400" width="8.88671875" style="126"/>
    <col min="6401" max="6401" width="11.33203125" style="126" customWidth="1"/>
    <col min="6402" max="6402" width="15.33203125" style="126" customWidth="1"/>
    <col min="6403" max="6403" width="12.6640625" style="126" customWidth="1"/>
    <col min="6404" max="6404" width="3.33203125" style="126" customWidth="1"/>
    <col min="6405" max="6405" width="10.6640625" style="126" customWidth="1"/>
    <col min="6406" max="6406" width="10" style="126" customWidth="1"/>
    <col min="6407" max="6407" width="5.33203125" style="126" customWidth="1"/>
    <col min="6408" max="6408" width="10" style="126" customWidth="1"/>
    <col min="6409" max="6409" width="5.33203125" style="126" customWidth="1"/>
    <col min="6410" max="6410" width="10" style="126" customWidth="1"/>
    <col min="6411" max="6411" width="5.33203125" style="126" customWidth="1"/>
    <col min="6412" max="6412" width="10" style="126" customWidth="1"/>
    <col min="6413" max="6413" width="5.33203125" style="126" customWidth="1"/>
    <col min="6414" max="6420" width="8.88671875" style="126"/>
    <col min="6421" max="6424" width="0" style="126" hidden="1" customWidth="1"/>
    <col min="6425" max="6656" width="8.88671875" style="126"/>
    <col min="6657" max="6657" width="11.33203125" style="126" customWidth="1"/>
    <col min="6658" max="6658" width="15.33203125" style="126" customWidth="1"/>
    <col min="6659" max="6659" width="12.6640625" style="126" customWidth="1"/>
    <col min="6660" max="6660" width="3.33203125" style="126" customWidth="1"/>
    <col min="6661" max="6661" width="10.6640625" style="126" customWidth="1"/>
    <col min="6662" max="6662" width="10" style="126" customWidth="1"/>
    <col min="6663" max="6663" width="5.33203125" style="126" customWidth="1"/>
    <col min="6664" max="6664" width="10" style="126" customWidth="1"/>
    <col min="6665" max="6665" width="5.33203125" style="126" customWidth="1"/>
    <col min="6666" max="6666" width="10" style="126" customWidth="1"/>
    <col min="6667" max="6667" width="5.33203125" style="126" customWidth="1"/>
    <col min="6668" max="6668" width="10" style="126" customWidth="1"/>
    <col min="6669" max="6669" width="5.33203125" style="126" customWidth="1"/>
    <col min="6670" max="6676" width="8.88671875" style="126"/>
    <col min="6677" max="6680" width="0" style="126" hidden="1" customWidth="1"/>
    <col min="6681" max="6912" width="8.88671875" style="126"/>
    <col min="6913" max="6913" width="11.33203125" style="126" customWidth="1"/>
    <col min="6914" max="6914" width="15.33203125" style="126" customWidth="1"/>
    <col min="6915" max="6915" width="12.6640625" style="126" customWidth="1"/>
    <col min="6916" max="6916" width="3.33203125" style="126" customWidth="1"/>
    <col min="6917" max="6917" width="10.6640625" style="126" customWidth="1"/>
    <col min="6918" max="6918" width="10" style="126" customWidth="1"/>
    <col min="6919" max="6919" width="5.33203125" style="126" customWidth="1"/>
    <col min="6920" max="6920" width="10" style="126" customWidth="1"/>
    <col min="6921" max="6921" width="5.33203125" style="126" customWidth="1"/>
    <col min="6922" max="6922" width="10" style="126" customWidth="1"/>
    <col min="6923" max="6923" width="5.33203125" style="126" customWidth="1"/>
    <col min="6924" max="6924" width="10" style="126" customWidth="1"/>
    <col min="6925" max="6925" width="5.33203125" style="126" customWidth="1"/>
    <col min="6926" max="6932" width="8.88671875" style="126"/>
    <col min="6933" max="6936" width="0" style="126" hidden="1" customWidth="1"/>
    <col min="6937" max="7168" width="8.88671875" style="126"/>
    <col min="7169" max="7169" width="11.33203125" style="126" customWidth="1"/>
    <col min="7170" max="7170" width="15.33203125" style="126" customWidth="1"/>
    <col min="7171" max="7171" width="12.6640625" style="126" customWidth="1"/>
    <col min="7172" max="7172" width="3.33203125" style="126" customWidth="1"/>
    <col min="7173" max="7173" width="10.6640625" style="126" customWidth="1"/>
    <col min="7174" max="7174" width="10" style="126" customWidth="1"/>
    <col min="7175" max="7175" width="5.33203125" style="126" customWidth="1"/>
    <col min="7176" max="7176" width="10" style="126" customWidth="1"/>
    <col min="7177" max="7177" width="5.33203125" style="126" customWidth="1"/>
    <col min="7178" max="7178" width="10" style="126" customWidth="1"/>
    <col min="7179" max="7179" width="5.33203125" style="126" customWidth="1"/>
    <col min="7180" max="7180" width="10" style="126" customWidth="1"/>
    <col min="7181" max="7181" width="5.33203125" style="126" customWidth="1"/>
    <col min="7182" max="7188" width="8.88671875" style="126"/>
    <col min="7189" max="7192" width="0" style="126" hidden="1" customWidth="1"/>
    <col min="7193" max="7424" width="8.88671875" style="126"/>
    <col min="7425" max="7425" width="11.33203125" style="126" customWidth="1"/>
    <col min="7426" max="7426" width="15.33203125" style="126" customWidth="1"/>
    <col min="7427" max="7427" width="12.6640625" style="126" customWidth="1"/>
    <col min="7428" max="7428" width="3.33203125" style="126" customWidth="1"/>
    <col min="7429" max="7429" width="10.6640625" style="126" customWidth="1"/>
    <col min="7430" max="7430" width="10" style="126" customWidth="1"/>
    <col min="7431" max="7431" width="5.33203125" style="126" customWidth="1"/>
    <col min="7432" max="7432" width="10" style="126" customWidth="1"/>
    <col min="7433" max="7433" width="5.33203125" style="126" customWidth="1"/>
    <col min="7434" max="7434" width="10" style="126" customWidth="1"/>
    <col min="7435" max="7435" width="5.33203125" style="126" customWidth="1"/>
    <col min="7436" max="7436" width="10" style="126" customWidth="1"/>
    <col min="7437" max="7437" width="5.33203125" style="126" customWidth="1"/>
    <col min="7438" max="7444" width="8.88671875" style="126"/>
    <col min="7445" max="7448" width="0" style="126" hidden="1" customWidth="1"/>
    <col min="7449" max="7680" width="8.88671875" style="126"/>
    <col min="7681" max="7681" width="11.33203125" style="126" customWidth="1"/>
    <col min="7682" max="7682" width="15.33203125" style="126" customWidth="1"/>
    <col min="7683" max="7683" width="12.6640625" style="126" customWidth="1"/>
    <col min="7684" max="7684" width="3.33203125" style="126" customWidth="1"/>
    <col min="7685" max="7685" width="10.6640625" style="126" customWidth="1"/>
    <col min="7686" max="7686" width="10" style="126" customWidth="1"/>
    <col min="7687" max="7687" width="5.33203125" style="126" customWidth="1"/>
    <col min="7688" max="7688" width="10" style="126" customWidth="1"/>
    <col min="7689" max="7689" width="5.33203125" style="126" customWidth="1"/>
    <col min="7690" max="7690" width="10" style="126" customWidth="1"/>
    <col min="7691" max="7691" width="5.33203125" style="126" customWidth="1"/>
    <col min="7692" max="7692" width="10" style="126" customWidth="1"/>
    <col min="7693" max="7693" width="5.33203125" style="126" customWidth="1"/>
    <col min="7694" max="7700" width="8.88671875" style="126"/>
    <col min="7701" max="7704" width="0" style="126" hidden="1" customWidth="1"/>
    <col min="7705" max="7936" width="8.88671875" style="126"/>
    <col min="7937" max="7937" width="11.33203125" style="126" customWidth="1"/>
    <col min="7938" max="7938" width="15.33203125" style="126" customWidth="1"/>
    <col min="7939" max="7939" width="12.6640625" style="126" customWidth="1"/>
    <col min="7940" max="7940" width="3.33203125" style="126" customWidth="1"/>
    <col min="7941" max="7941" width="10.6640625" style="126" customWidth="1"/>
    <col min="7942" max="7942" width="10" style="126" customWidth="1"/>
    <col min="7943" max="7943" width="5.33203125" style="126" customWidth="1"/>
    <col min="7944" max="7944" width="10" style="126" customWidth="1"/>
    <col min="7945" max="7945" width="5.33203125" style="126" customWidth="1"/>
    <col min="7946" max="7946" width="10" style="126" customWidth="1"/>
    <col min="7947" max="7947" width="5.33203125" style="126" customWidth="1"/>
    <col min="7948" max="7948" width="10" style="126" customWidth="1"/>
    <col min="7949" max="7949" width="5.33203125" style="126" customWidth="1"/>
    <col min="7950" max="7956" width="8.88671875" style="126"/>
    <col min="7957" max="7960" width="0" style="126" hidden="1" customWidth="1"/>
    <col min="7961" max="8192" width="8.88671875" style="126"/>
    <col min="8193" max="8193" width="11.33203125" style="126" customWidth="1"/>
    <col min="8194" max="8194" width="15.33203125" style="126" customWidth="1"/>
    <col min="8195" max="8195" width="12.6640625" style="126" customWidth="1"/>
    <col min="8196" max="8196" width="3.33203125" style="126" customWidth="1"/>
    <col min="8197" max="8197" width="10.6640625" style="126" customWidth="1"/>
    <col min="8198" max="8198" width="10" style="126" customWidth="1"/>
    <col min="8199" max="8199" width="5.33203125" style="126" customWidth="1"/>
    <col min="8200" max="8200" width="10" style="126" customWidth="1"/>
    <col min="8201" max="8201" width="5.33203125" style="126" customWidth="1"/>
    <col min="8202" max="8202" width="10" style="126" customWidth="1"/>
    <col min="8203" max="8203" width="5.33203125" style="126" customWidth="1"/>
    <col min="8204" max="8204" width="10" style="126" customWidth="1"/>
    <col min="8205" max="8205" width="5.33203125" style="126" customWidth="1"/>
    <col min="8206" max="8212" width="8.88671875" style="126"/>
    <col min="8213" max="8216" width="0" style="126" hidden="1" customWidth="1"/>
    <col min="8217" max="8448" width="8.88671875" style="126"/>
    <col min="8449" max="8449" width="11.33203125" style="126" customWidth="1"/>
    <col min="8450" max="8450" width="15.33203125" style="126" customWidth="1"/>
    <col min="8451" max="8451" width="12.6640625" style="126" customWidth="1"/>
    <col min="8452" max="8452" width="3.33203125" style="126" customWidth="1"/>
    <col min="8453" max="8453" width="10.6640625" style="126" customWidth="1"/>
    <col min="8454" max="8454" width="10" style="126" customWidth="1"/>
    <col min="8455" max="8455" width="5.33203125" style="126" customWidth="1"/>
    <col min="8456" max="8456" width="10" style="126" customWidth="1"/>
    <col min="8457" max="8457" width="5.33203125" style="126" customWidth="1"/>
    <col min="8458" max="8458" width="10" style="126" customWidth="1"/>
    <col min="8459" max="8459" width="5.33203125" style="126" customWidth="1"/>
    <col min="8460" max="8460" width="10" style="126" customWidth="1"/>
    <col min="8461" max="8461" width="5.33203125" style="126" customWidth="1"/>
    <col min="8462" max="8468" width="8.88671875" style="126"/>
    <col min="8469" max="8472" width="0" style="126" hidden="1" customWidth="1"/>
    <col min="8473" max="8704" width="8.88671875" style="126"/>
    <col min="8705" max="8705" width="11.33203125" style="126" customWidth="1"/>
    <col min="8706" max="8706" width="15.33203125" style="126" customWidth="1"/>
    <col min="8707" max="8707" width="12.6640625" style="126" customWidth="1"/>
    <col min="8708" max="8708" width="3.33203125" style="126" customWidth="1"/>
    <col min="8709" max="8709" width="10.6640625" style="126" customWidth="1"/>
    <col min="8710" max="8710" width="10" style="126" customWidth="1"/>
    <col min="8711" max="8711" width="5.33203125" style="126" customWidth="1"/>
    <col min="8712" max="8712" width="10" style="126" customWidth="1"/>
    <col min="8713" max="8713" width="5.33203125" style="126" customWidth="1"/>
    <col min="8714" max="8714" width="10" style="126" customWidth="1"/>
    <col min="8715" max="8715" width="5.33203125" style="126" customWidth="1"/>
    <col min="8716" max="8716" width="10" style="126" customWidth="1"/>
    <col min="8717" max="8717" width="5.33203125" style="126" customWidth="1"/>
    <col min="8718" max="8724" width="8.88671875" style="126"/>
    <col min="8725" max="8728" width="0" style="126" hidden="1" customWidth="1"/>
    <col min="8729" max="8960" width="8.88671875" style="126"/>
    <col min="8961" max="8961" width="11.33203125" style="126" customWidth="1"/>
    <col min="8962" max="8962" width="15.33203125" style="126" customWidth="1"/>
    <col min="8963" max="8963" width="12.6640625" style="126" customWidth="1"/>
    <col min="8964" max="8964" width="3.33203125" style="126" customWidth="1"/>
    <col min="8965" max="8965" width="10.6640625" style="126" customWidth="1"/>
    <col min="8966" max="8966" width="10" style="126" customWidth="1"/>
    <col min="8967" max="8967" width="5.33203125" style="126" customWidth="1"/>
    <col min="8968" max="8968" width="10" style="126" customWidth="1"/>
    <col min="8969" max="8969" width="5.33203125" style="126" customWidth="1"/>
    <col min="8970" max="8970" width="10" style="126" customWidth="1"/>
    <col min="8971" max="8971" width="5.33203125" style="126" customWidth="1"/>
    <col min="8972" max="8972" width="10" style="126" customWidth="1"/>
    <col min="8973" max="8973" width="5.33203125" style="126" customWidth="1"/>
    <col min="8974" max="8980" width="8.88671875" style="126"/>
    <col min="8981" max="8984" width="0" style="126" hidden="1" customWidth="1"/>
    <col min="8985" max="9216" width="8.88671875" style="126"/>
    <col min="9217" max="9217" width="11.33203125" style="126" customWidth="1"/>
    <col min="9218" max="9218" width="15.33203125" style="126" customWidth="1"/>
    <col min="9219" max="9219" width="12.6640625" style="126" customWidth="1"/>
    <col min="9220" max="9220" width="3.33203125" style="126" customWidth="1"/>
    <col min="9221" max="9221" width="10.6640625" style="126" customWidth="1"/>
    <col min="9222" max="9222" width="10" style="126" customWidth="1"/>
    <col min="9223" max="9223" width="5.33203125" style="126" customWidth="1"/>
    <col min="9224" max="9224" width="10" style="126" customWidth="1"/>
    <col min="9225" max="9225" width="5.33203125" style="126" customWidth="1"/>
    <col min="9226" max="9226" width="10" style="126" customWidth="1"/>
    <col min="9227" max="9227" width="5.33203125" style="126" customWidth="1"/>
    <col min="9228" max="9228" width="10" style="126" customWidth="1"/>
    <col min="9229" max="9229" width="5.33203125" style="126" customWidth="1"/>
    <col min="9230" max="9236" width="8.88671875" style="126"/>
    <col min="9237" max="9240" width="0" style="126" hidden="1" customWidth="1"/>
    <col min="9241" max="9472" width="8.88671875" style="126"/>
    <col min="9473" max="9473" width="11.33203125" style="126" customWidth="1"/>
    <col min="9474" max="9474" width="15.33203125" style="126" customWidth="1"/>
    <col min="9475" max="9475" width="12.6640625" style="126" customWidth="1"/>
    <col min="9476" max="9476" width="3.33203125" style="126" customWidth="1"/>
    <col min="9477" max="9477" width="10.6640625" style="126" customWidth="1"/>
    <col min="9478" max="9478" width="10" style="126" customWidth="1"/>
    <col min="9479" max="9479" width="5.33203125" style="126" customWidth="1"/>
    <col min="9480" max="9480" width="10" style="126" customWidth="1"/>
    <col min="9481" max="9481" width="5.33203125" style="126" customWidth="1"/>
    <col min="9482" max="9482" width="10" style="126" customWidth="1"/>
    <col min="9483" max="9483" width="5.33203125" style="126" customWidth="1"/>
    <col min="9484" max="9484" width="10" style="126" customWidth="1"/>
    <col min="9485" max="9485" width="5.33203125" style="126" customWidth="1"/>
    <col min="9486" max="9492" width="8.88671875" style="126"/>
    <col min="9493" max="9496" width="0" style="126" hidden="1" customWidth="1"/>
    <col min="9497" max="9728" width="8.88671875" style="126"/>
    <col min="9729" max="9729" width="11.33203125" style="126" customWidth="1"/>
    <col min="9730" max="9730" width="15.33203125" style="126" customWidth="1"/>
    <col min="9731" max="9731" width="12.6640625" style="126" customWidth="1"/>
    <col min="9732" max="9732" width="3.33203125" style="126" customWidth="1"/>
    <col min="9733" max="9733" width="10.6640625" style="126" customWidth="1"/>
    <col min="9734" max="9734" width="10" style="126" customWidth="1"/>
    <col min="9735" max="9735" width="5.33203125" style="126" customWidth="1"/>
    <col min="9736" max="9736" width="10" style="126" customWidth="1"/>
    <col min="9737" max="9737" width="5.33203125" style="126" customWidth="1"/>
    <col min="9738" max="9738" width="10" style="126" customWidth="1"/>
    <col min="9739" max="9739" width="5.33203125" style="126" customWidth="1"/>
    <col min="9740" max="9740" width="10" style="126" customWidth="1"/>
    <col min="9741" max="9741" width="5.33203125" style="126" customWidth="1"/>
    <col min="9742" max="9748" width="8.88671875" style="126"/>
    <col min="9749" max="9752" width="0" style="126" hidden="1" customWidth="1"/>
    <col min="9753" max="9984" width="8.88671875" style="126"/>
    <col min="9985" max="9985" width="11.33203125" style="126" customWidth="1"/>
    <col min="9986" max="9986" width="15.33203125" style="126" customWidth="1"/>
    <col min="9987" max="9987" width="12.6640625" style="126" customWidth="1"/>
    <col min="9988" max="9988" width="3.33203125" style="126" customWidth="1"/>
    <col min="9989" max="9989" width="10.6640625" style="126" customWidth="1"/>
    <col min="9990" max="9990" width="10" style="126" customWidth="1"/>
    <col min="9991" max="9991" width="5.33203125" style="126" customWidth="1"/>
    <col min="9992" max="9992" width="10" style="126" customWidth="1"/>
    <col min="9993" max="9993" width="5.33203125" style="126" customWidth="1"/>
    <col min="9994" max="9994" width="10" style="126" customWidth="1"/>
    <col min="9995" max="9995" width="5.33203125" style="126" customWidth="1"/>
    <col min="9996" max="9996" width="10" style="126" customWidth="1"/>
    <col min="9997" max="9997" width="5.33203125" style="126" customWidth="1"/>
    <col min="9998" max="10004" width="8.88671875" style="126"/>
    <col min="10005" max="10008" width="0" style="126" hidden="1" customWidth="1"/>
    <col min="10009" max="10240" width="8.88671875" style="126"/>
    <col min="10241" max="10241" width="11.33203125" style="126" customWidth="1"/>
    <col min="10242" max="10242" width="15.33203125" style="126" customWidth="1"/>
    <col min="10243" max="10243" width="12.6640625" style="126" customWidth="1"/>
    <col min="10244" max="10244" width="3.33203125" style="126" customWidth="1"/>
    <col min="10245" max="10245" width="10.6640625" style="126" customWidth="1"/>
    <col min="10246" max="10246" width="10" style="126" customWidth="1"/>
    <col min="10247" max="10247" width="5.33203125" style="126" customWidth="1"/>
    <col min="10248" max="10248" width="10" style="126" customWidth="1"/>
    <col min="10249" max="10249" width="5.33203125" style="126" customWidth="1"/>
    <col min="10250" max="10250" width="10" style="126" customWidth="1"/>
    <col min="10251" max="10251" width="5.33203125" style="126" customWidth="1"/>
    <col min="10252" max="10252" width="10" style="126" customWidth="1"/>
    <col min="10253" max="10253" width="5.33203125" style="126" customWidth="1"/>
    <col min="10254" max="10260" width="8.88671875" style="126"/>
    <col min="10261" max="10264" width="0" style="126" hidden="1" customWidth="1"/>
    <col min="10265" max="10496" width="8.88671875" style="126"/>
    <col min="10497" max="10497" width="11.33203125" style="126" customWidth="1"/>
    <col min="10498" max="10498" width="15.33203125" style="126" customWidth="1"/>
    <col min="10499" max="10499" width="12.6640625" style="126" customWidth="1"/>
    <col min="10500" max="10500" width="3.33203125" style="126" customWidth="1"/>
    <col min="10501" max="10501" width="10.6640625" style="126" customWidth="1"/>
    <col min="10502" max="10502" width="10" style="126" customWidth="1"/>
    <col min="10503" max="10503" width="5.33203125" style="126" customWidth="1"/>
    <col min="10504" max="10504" width="10" style="126" customWidth="1"/>
    <col min="10505" max="10505" width="5.33203125" style="126" customWidth="1"/>
    <col min="10506" max="10506" width="10" style="126" customWidth="1"/>
    <col min="10507" max="10507" width="5.33203125" style="126" customWidth="1"/>
    <col min="10508" max="10508" width="10" style="126" customWidth="1"/>
    <col min="10509" max="10509" width="5.33203125" style="126" customWidth="1"/>
    <col min="10510" max="10516" width="8.88671875" style="126"/>
    <col min="10517" max="10520" width="0" style="126" hidden="1" customWidth="1"/>
    <col min="10521" max="10752" width="8.88671875" style="126"/>
    <col min="10753" max="10753" width="11.33203125" style="126" customWidth="1"/>
    <col min="10754" max="10754" width="15.33203125" style="126" customWidth="1"/>
    <col min="10755" max="10755" width="12.6640625" style="126" customWidth="1"/>
    <col min="10756" max="10756" width="3.33203125" style="126" customWidth="1"/>
    <col min="10757" max="10757" width="10.6640625" style="126" customWidth="1"/>
    <col min="10758" max="10758" width="10" style="126" customWidth="1"/>
    <col min="10759" max="10759" width="5.33203125" style="126" customWidth="1"/>
    <col min="10760" max="10760" width="10" style="126" customWidth="1"/>
    <col min="10761" max="10761" width="5.33203125" style="126" customWidth="1"/>
    <col min="10762" max="10762" width="10" style="126" customWidth="1"/>
    <col min="10763" max="10763" width="5.33203125" style="126" customWidth="1"/>
    <col min="10764" max="10764" width="10" style="126" customWidth="1"/>
    <col min="10765" max="10765" width="5.33203125" style="126" customWidth="1"/>
    <col min="10766" max="10772" width="8.88671875" style="126"/>
    <col min="10773" max="10776" width="0" style="126" hidden="1" customWidth="1"/>
    <col min="10777" max="11008" width="8.88671875" style="126"/>
    <col min="11009" max="11009" width="11.33203125" style="126" customWidth="1"/>
    <col min="11010" max="11010" width="15.33203125" style="126" customWidth="1"/>
    <col min="11011" max="11011" width="12.6640625" style="126" customWidth="1"/>
    <col min="11012" max="11012" width="3.33203125" style="126" customWidth="1"/>
    <col min="11013" max="11013" width="10.6640625" style="126" customWidth="1"/>
    <col min="11014" max="11014" width="10" style="126" customWidth="1"/>
    <col min="11015" max="11015" width="5.33203125" style="126" customWidth="1"/>
    <col min="11016" max="11016" width="10" style="126" customWidth="1"/>
    <col min="11017" max="11017" width="5.33203125" style="126" customWidth="1"/>
    <col min="11018" max="11018" width="10" style="126" customWidth="1"/>
    <col min="11019" max="11019" width="5.33203125" style="126" customWidth="1"/>
    <col min="11020" max="11020" width="10" style="126" customWidth="1"/>
    <col min="11021" max="11021" width="5.33203125" style="126" customWidth="1"/>
    <col min="11022" max="11028" width="8.88671875" style="126"/>
    <col min="11029" max="11032" width="0" style="126" hidden="1" customWidth="1"/>
    <col min="11033" max="11264" width="8.88671875" style="126"/>
    <col min="11265" max="11265" width="11.33203125" style="126" customWidth="1"/>
    <col min="11266" max="11266" width="15.33203125" style="126" customWidth="1"/>
    <col min="11267" max="11267" width="12.6640625" style="126" customWidth="1"/>
    <col min="11268" max="11268" width="3.33203125" style="126" customWidth="1"/>
    <col min="11269" max="11269" width="10.6640625" style="126" customWidth="1"/>
    <col min="11270" max="11270" width="10" style="126" customWidth="1"/>
    <col min="11271" max="11271" width="5.33203125" style="126" customWidth="1"/>
    <col min="11272" max="11272" width="10" style="126" customWidth="1"/>
    <col min="11273" max="11273" width="5.33203125" style="126" customWidth="1"/>
    <col min="11274" max="11274" width="10" style="126" customWidth="1"/>
    <col min="11275" max="11275" width="5.33203125" style="126" customWidth="1"/>
    <col min="11276" max="11276" width="10" style="126" customWidth="1"/>
    <col min="11277" max="11277" width="5.33203125" style="126" customWidth="1"/>
    <col min="11278" max="11284" width="8.88671875" style="126"/>
    <col min="11285" max="11288" width="0" style="126" hidden="1" customWidth="1"/>
    <col min="11289" max="11520" width="8.88671875" style="126"/>
    <col min="11521" max="11521" width="11.33203125" style="126" customWidth="1"/>
    <col min="11522" max="11522" width="15.33203125" style="126" customWidth="1"/>
    <col min="11523" max="11523" width="12.6640625" style="126" customWidth="1"/>
    <col min="11524" max="11524" width="3.33203125" style="126" customWidth="1"/>
    <col min="11525" max="11525" width="10.6640625" style="126" customWidth="1"/>
    <col min="11526" max="11526" width="10" style="126" customWidth="1"/>
    <col min="11527" max="11527" width="5.33203125" style="126" customWidth="1"/>
    <col min="11528" max="11528" width="10" style="126" customWidth="1"/>
    <col min="11529" max="11529" width="5.33203125" style="126" customWidth="1"/>
    <col min="11530" max="11530" width="10" style="126" customWidth="1"/>
    <col min="11531" max="11531" width="5.33203125" style="126" customWidth="1"/>
    <col min="11532" max="11532" width="10" style="126" customWidth="1"/>
    <col min="11533" max="11533" width="5.33203125" style="126" customWidth="1"/>
    <col min="11534" max="11540" width="8.88671875" style="126"/>
    <col min="11541" max="11544" width="0" style="126" hidden="1" customWidth="1"/>
    <col min="11545" max="11776" width="8.88671875" style="126"/>
    <col min="11777" max="11777" width="11.33203125" style="126" customWidth="1"/>
    <col min="11778" max="11778" width="15.33203125" style="126" customWidth="1"/>
    <col min="11779" max="11779" width="12.6640625" style="126" customWidth="1"/>
    <col min="11780" max="11780" width="3.33203125" style="126" customWidth="1"/>
    <col min="11781" max="11781" width="10.6640625" style="126" customWidth="1"/>
    <col min="11782" max="11782" width="10" style="126" customWidth="1"/>
    <col min="11783" max="11783" width="5.33203125" style="126" customWidth="1"/>
    <col min="11784" max="11784" width="10" style="126" customWidth="1"/>
    <col min="11785" max="11785" width="5.33203125" style="126" customWidth="1"/>
    <col min="11786" max="11786" width="10" style="126" customWidth="1"/>
    <col min="11787" max="11787" width="5.33203125" style="126" customWidth="1"/>
    <col min="11788" max="11788" width="10" style="126" customWidth="1"/>
    <col min="11789" max="11789" width="5.33203125" style="126" customWidth="1"/>
    <col min="11790" max="11796" width="8.88671875" style="126"/>
    <col min="11797" max="11800" width="0" style="126" hidden="1" customWidth="1"/>
    <col min="11801" max="12032" width="8.88671875" style="126"/>
    <col min="12033" max="12033" width="11.33203125" style="126" customWidth="1"/>
    <col min="12034" max="12034" width="15.33203125" style="126" customWidth="1"/>
    <col min="12035" max="12035" width="12.6640625" style="126" customWidth="1"/>
    <col min="12036" max="12036" width="3.33203125" style="126" customWidth="1"/>
    <col min="12037" max="12037" width="10.6640625" style="126" customWidth="1"/>
    <col min="12038" max="12038" width="10" style="126" customWidth="1"/>
    <col min="12039" max="12039" width="5.33203125" style="126" customWidth="1"/>
    <col min="12040" max="12040" width="10" style="126" customWidth="1"/>
    <col min="12041" max="12041" width="5.33203125" style="126" customWidth="1"/>
    <col min="12042" max="12042" width="10" style="126" customWidth="1"/>
    <col min="12043" max="12043" width="5.33203125" style="126" customWidth="1"/>
    <col min="12044" max="12044" width="10" style="126" customWidth="1"/>
    <col min="12045" max="12045" width="5.33203125" style="126" customWidth="1"/>
    <col min="12046" max="12052" width="8.88671875" style="126"/>
    <col min="12053" max="12056" width="0" style="126" hidden="1" customWidth="1"/>
    <col min="12057" max="12288" width="8.88671875" style="126"/>
    <col min="12289" max="12289" width="11.33203125" style="126" customWidth="1"/>
    <col min="12290" max="12290" width="15.33203125" style="126" customWidth="1"/>
    <col min="12291" max="12291" width="12.6640625" style="126" customWidth="1"/>
    <col min="12292" max="12292" width="3.33203125" style="126" customWidth="1"/>
    <col min="12293" max="12293" width="10.6640625" style="126" customWidth="1"/>
    <col min="12294" max="12294" width="10" style="126" customWidth="1"/>
    <col min="12295" max="12295" width="5.33203125" style="126" customWidth="1"/>
    <col min="12296" max="12296" width="10" style="126" customWidth="1"/>
    <col min="12297" max="12297" width="5.33203125" style="126" customWidth="1"/>
    <col min="12298" max="12298" width="10" style="126" customWidth="1"/>
    <col min="12299" max="12299" width="5.33203125" style="126" customWidth="1"/>
    <col min="12300" max="12300" width="10" style="126" customWidth="1"/>
    <col min="12301" max="12301" width="5.33203125" style="126" customWidth="1"/>
    <col min="12302" max="12308" width="8.88671875" style="126"/>
    <col min="12309" max="12312" width="0" style="126" hidden="1" customWidth="1"/>
    <col min="12313" max="12544" width="8.88671875" style="126"/>
    <col min="12545" max="12545" width="11.33203125" style="126" customWidth="1"/>
    <col min="12546" max="12546" width="15.33203125" style="126" customWidth="1"/>
    <col min="12547" max="12547" width="12.6640625" style="126" customWidth="1"/>
    <col min="12548" max="12548" width="3.33203125" style="126" customWidth="1"/>
    <col min="12549" max="12549" width="10.6640625" style="126" customWidth="1"/>
    <col min="12550" max="12550" width="10" style="126" customWidth="1"/>
    <col min="12551" max="12551" width="5.33203125" style="126" customWidth="1"/>
    <col min="12552" max="12552" width="10" style="126" customWidth="1"/>
    <col min="12553" max="12553" width="5.33203125" style="126" customWidth="1"/>
    <col min="12554" max="12554" width="10" style="126" customWidth="1"/>
    <col min="12555" max="12555" width="5.33203125" style="126" customWidth="1"/>
    <col min="12556" max="12556" width="10" style="126" customWidth="1"/>
    <col min="12557" max="12557" width="5.33203125" style="126" customWidth="1"/>
    <col min="12558" max="12564" width="8.88671875" style="126"/>
    <col min="12565" max="12568" width="0" style="126" hidden="1" customWidth="1"/>
    <col min="12569" max="12800" width="8.88671875" style="126"/>
    <col min="12801" max="12801" width="11.33203125" style="126" customWidth="1"/>
    <col min="12802" max="12802" width="15.33203125" style="126" customWidth="1"/>
    <col min="12803" max="12803" width="12.6640625" style="126" customWidth="1"/>
    <col min="12804" max="12804" width="3.33203125" style="126" customWidth="1"/>
    <col min="12805" max="12805" width="10.6640625" style="126" customWidth="1"/>
    <col min="12806" max="12806" width="10" style="126" customWidth="1"/>
    <col min="12807" max="12807" width="5.33203125" style="126" customWidth="1"/>
    <col min="12808" max="12808" width="10" style="126" customWidth="1"/>
    <col min="12809" max="12809" width="5.33203125" style="126" customWidth="1"/>
    <col min="12810" max="12810" width="10" style="126" customWidth="1"/>
    <col min="12811" max="12811" width="5.33203125" style="126" customWidth="1"/>
    <col min="12812" max="12812" width="10" style="126" customWidth="1"/>
    <col min="12813" max="12813" width="5.33203125" style="126" customWidth="1"/>
    <col min="12814" max="12820" width="8.88671875" style="126"/>
    <col min="12821" max="12824" width="0" style="126" hidden="1" customWidth="1"/>
    <col min="12825" max="13056" width="8.88671875" style="126"/>
    <col min="13057" max="13057" width="11.33203125" style="126" customWidth="1"/>
    <col min="13058" max="13058" width="15.33203125" style="126" customWidth="1"/>
    <col min="13059" max="13059" width="12.6640625" style="126" customWidth="1"/>
    <col min="13060" max="13060" width="3.33203125" style="126" customWidth="1"/>
    <col min="13061" max="13061" width="10.6640625" style="126" customWidth="1"/>
    <col min="13062" max="13062" width="10" style="126" customWidth="1"/>
    <col min="13063" max="13063" width="5.33203125" style="126" customWidth="1"/>
    <col min="13064" max="13064" width="10" style="126" customWidth="1"/>
    <col min="13065" max="13065" width="5.33203125" style="126" customWidth="1"/>
    <col min="13066" max="13066" width="10" style="126" customWidth="1"/>
    <col min="13067" max="13067" width="5.33203125" style="126" customWidth="1"/>
    <col min="13068" max="13068" width="10" style="126" customWidth="1"/>
    <col min="13069" max="13069" width="5.33203125" style="126" customWidth="1"/>
    <col min="13070" max="13076" width="8.88671875" style="126"/>
    <col min="13077" max="13080" width="0" style="126" hidden="1" customWidth="1"/>
    <col min="13081" max="13312" width="8.88671875" style="126"/>
    <col min="13313" max="13313" width="11.33203125" style="126" customWidth="1"/>
    <col min="13314" max="13314" width="15.33203125" style="126" customWidth="1"/>
    <col min="13315" max="13315" width="12.6640625" style="126" customWidth="1"/>
    <col min="13316" max="13316" width="3.33203125" style="126" customWidth="1"/>
    <col min="13317" max="13317" width="10.6640625" style="126" customWidth="1"/>
    <col min="13318" max="13318" width="10" style="126" customWidth="1"/>
    <col min="13319" max="13319" width="5.33203125" style="126" customWidth="1"/>
    <col min="13320" max="13320" width="10" style="126" customWidth="1"/>
    <col min="13321" max="13321" width="5.33203125" style="126" customWidth="1"/>
    <col min="13322" max="13322" width="10" style="126" customWidth="1"/>
    <col min="13323" max="13323" width="5.33203125" style="126" customWidth="1"/>
    <col min="13324" max="13324" width="10" style="126" customWidth="1"/>
    <col min="13325" max="13325" width="5.33203125" style="126" customWidth="1"/>
    <col min="13326" max="13332" width="8.88671875" style="126"/>
    <col min="13333" max="13336" width="0" style="126" hidden="1" customWidth="1"/>
    <col min="13337" max="13568" width="8.88671875" style="126"/>
    <col min="13569" max="13569" width="11.33203125" style="126" customWidth="1"/>
    <col min="13570" max="13570" width="15.33203125" style="126" customWidth="1"/>
    <col min="13571" max="13571" width="12.6640625" style="126" customWidth="1"/>
    <col min="13572" max="13572" width="3.33203125" style="126" customWidth="1"/>
    <col min="13573" max="13573" width="10.6640625" style="126" customWidth="1"/>
    <col min="13574" max="13574" width="10" style="126" customWidth="1"/>
    <col min="13575" max="13575" width="5.33203125" style="126" customWidth="1"/>
    <col min="13576" max="13576" width="10" style="126" customWidth="1"/>
    <col min="13577" max="13577" width="5.33203125" style="126" customWidth="1"/>
    <col min="13578" max="13578" width="10" style="126" customWidth="1"/>
    <col min="13579" max="13579" width="5.33203125" style="126" customWidth="1"/>
    <col min="13580" max="13580" width="10" style="126" customWidth="1"/>
    <col min="13581" max="13581" width="5.33203125" style="126" customWidth="1"/>
    <col min="13582" max="13588" width="8.88671875" style="126"/>
    <col min="13589" max="13592" width="0" style="126" hidden="1" customWidth="1"/>
    <col min="13593" max="13824" width="8.88671875" style="126"/>
    <col min="13825" max="13825" width="11.33203125" style="126" customWidth="1"/>
    <col min="13826" max="13826" width="15.33203125" style="126" customWidth="1"/>
    <col min="13827" max="13827" width="12.6640625" style="126" customWidth="1"/>
    <col min="13828" max="13828" width="3.33203125" style="126" customWidth="1"/>
    <col min="13829" max="13829" width="10.6640625" style="126" customWidth="1"/>
    <col min="13830" max="13830" width="10" style="126" customWidth="1"/>
    <col min="13831" max="13831" width="5.33203125" style="126" customWidth="1"/>
    <col min="13832" max="13832" width="10" style="126" customWidth="1"/>
    <col min="13833" max="13833" width="5.33203125" style="126" customWidth="1"/>
    <col min="13834" max="13834" width="10" style="126" customWidth="1"/>
    <col min="13835" max="13835" width="5.33203125" style="126" customWidth="1"/>
    <col min="13836" max="13836" width="10" style="126" customWidth="1"/>
    <col min="13837" max="13837" width="5.33203125" style="126" customWidth="1"/>
    <col min="13838" max="13844" width="8.88671875" style="126"/>
    <col min="13845" max="13848" width="0" style="126" hidden="1" customWidth="1"/>
    <col min="13849" max="14080" width="8.88671875" style="126"/>
    <col min="14081" max="14081" width="11.33203125" style="126" customWidth="1"/>
    <col min="14082" max="14082" width="15.33203125" style="126" customWidth="1"/>
    <col min="14083" max="14083" width="12.6640625" style="126" customWidth="1"/>
    <col min="14084" max="14084" width="3.33203125" style="126" customWidth="1"/>
    <col min="14085" max="14085" width="10.6640625" style="126" customWidth="1"/>
    <col min="14086" max="14086" width="10" style="126" customWidth="1"/>
    <col min="14087" max="14087" width="5.33203125" style="126" customWidth="1"/>
    <col min="14088" max="14088" width="10" style="126" customWidth="1"/>
    <col min="14089" max="14089" width="5.33203125" style="126" customWidth="1"/>
    <col min="14090" max="14090" width="10" style="126" customWidth="1"/>
    <col min="14091" max="14091" width="5.33203125" style="126" customWidth="1"/>
    <col min="14092" max="14092" width="10" style="126" customWidth="1"/>
    <col min="14093" max="14093" width="5.33203125" style="126" customWidth="1"/>
    <col min="14094" max="14100" width="8.88671875" style="126"/>
    <col min="14101" max="14104" width="0" style="126" hidden="1" customWidth="1"/>
    <col min="14105" max="14336" width="8.88671875" style="126"/>
    <col min="14337" max="14337" width="11.33203125" style="126" customWidth="1"/>
    <col min="14338" max="14338" width="15.33203125" style="126" customWidth="1"/>
    <col min="14339" max="14339" width="12.6640625" style="126" customWidth="1"/>
    <col min="14340" max="14340" width="3.33203125" style="126" customWidth="1"/>
    <col min="14341" max="14341" width="10.6640625" style="126" customWidth="1"/>
    <col min="14342" max="14342" width="10" style="126" customWidth="1"/>
    <col min="14343" max="14343" width="5.33203125" style="126" customWidth="1"/>
    <col min="14344" max="14344" width="10" style="126" customWidth="1"/>
    <col min="14345" max="14345" width="5.33203125" style="126" customWidth="1"/>
    <col min="14346" max="14346" width="10" style="126" customWidth="1"/>
    <col min="14347" max="14347" width="5.33203125" style="126" customWidth="1"/>
    <col min="14348" max="14348" width="10" style="126" customWidth="1"/>
    <col min="14349" max="14349" width="5.33203125" style="126" customWidth="1"/>
    <col min="14350" max="14356" width="8.88671875" style="126"/>
    <col min="14357" max="14360" width="0" style="126" hidden="1" customWidth="1"/>
    <col min="14361" max="14592" width="8.88671875" style="126"/>
    <col min="14593" max="14593" width="11.33203125" style="126" customWidth="1"/>
    <col min="14594" max="14594" width="15.33203125" style="126" customWidth="1"/>
    <col min="14595" max="14595" width="12.6640625" style="126" customWidth="1"/>
    <col min="14596" max="14596" width="3.33203125" style="126" customWidth="1"/>
    <col min="14597" max="14597" width="10.6640625" style="126" customWidth="1"/>
    <col min="14598" max="14598" width="10" style="126" customWidth="1"/>
    <col min="14599" max="14599" width="5.33203125" style="126" customWidth="1"/>
    <col min="14600" max="14600" width="10" style="126" customWidth="1"/>
    <col min="14601" max="14601" width="5.33203125" style="126" customWidth="1"/>
    <col min="14602" max="14602" width="10" style="126" customWidth="1"/>
    <col min="14603" max="14603" width="5.33203125" style="126" customWidth="1"/>
    <col min="14604" max="14604" width="10" style="126" customWidth="1"/>
    <col min="14605" max="14605" width="5.33203125" style="126" customWidth="1"/>
    <col min="14606" max="14612" width="8.88671875" style="126"/>
    <col min="14613" max="14616" width="0" style="126" hidden="1" customWidth="1"/>
    <col min="14617" max="14848" width="8.88671875" style="126"/>
    <col min="14849" max="14849" width="11.33203125" style="126" customWidth="1"/>
    <col min="14850" max="14850" width="15.33203125" style="126" customWidth="1"/>
    <col min="14851" max="14851" width="12.6640625" style="126" customWidth="1"/>
    <col min="14852" max="14852" width="3.33203125" style="126" customWidth="1"/>
    <col min="14853" max="14853" width="10.6640625" style="126" customWidth="1"/>
    <col min="14854" max="14854" width="10" style="126" customWidth="1"/>
    <col min="14855" max="14855" width="5.33203125" style="126" customWidth="1"/>
    <col min="14856" max="14856" width="10" style="126" customWidth="1"/>
    <col min="14857" max="14857" width="5.33203125" style="126" customWidth="1"/>
    <col min="14858" max="14858" width="10" style="126" customWidth="1"/>
    <col min="14859" max="14859" width="5.33203125" style="126" customWidth="1"/>
    <col min="14860" max="14860" width="10" style="126" customWidth="1"/>
    <col min="14861" max="14861" width="5.33203125" style="126" customWidth="1"/>
    <col min="14862" max="14868" width="8.88671875" style="126"/>
    <col min="14869" max="14872" width="0" style="126" hidden="1" customWidth="1"/>
    <col min="14873" max="15104" width="8.88671875" style="126"/>
    <col min="15105" max="15105" width="11.33203125" style="126" customWidth="1"/>
    <col min="15106" max="15106" width="15.33203125" style="126" customWidth="1"/>
    <col min="15107" max="15107" width="12.6640625" style="126" customWidth="1"/>
    <col min="15108" max="15108" width="3.33203125" style="126" customWidth="1"/>
    <col min="15109" max="15109" width="10.6640625" style="126" customWidth="1"/>
    <col min="15110" max="15110" width="10" style="126" customWidth="1"/>
    <col min="15111" max="15111" width="5.33203125" style="126" customWidth="1"/>
    <col min="15112" max="15112" width="10" style="126" customWidth="1"/>
    <col min="15113" max="15113" width="5.33203125" style="126" customWidth="1"/>
    <col min="15114" max="15114" width="10" style="126" customWidth="1"/>
    <col min="15115" max="15115" width="5.33203125" style="126" customWidth="1"/>
    <col min="15116" max="15116" width="10" style="126" customWidth="1"/>
    <col min="15117" max="15117" width="5.33203125" style="126" customWidth="1"/>
    <col min="15118" max="15124" width="8.88671875" style="126"/>
    <col min="15125" max="15128" width="0" style="126" hidden="1" customWidth="1"/>
    <col min="15129" max="15360" width="8.88671875" style="126"/>
    <col min="15361" max="15361" width="11.33203125" style="126" customWidth="1"/>
    <col min="15362" max="15362" width="15.33203125" style="126" customWidth="1"/>
    <col min="15363" max="15363" width="12.6640625" style="126" customWidth="1"/>
    <col min="15364" max="15364" width="3.33203125" style="126" customWidth="1"/>
    <col min="15365" max="15365" width="10.6640625" style="126" customWidth="1"/>
    <col min="15366" max="15366" width="10" style="126" customWidth="1"/>
    <col min="15367" max="15367" width="5.33203125" style="126" customWidth="1"/>
    <col min="15368" max="15368" width="10" style="126" customWidth="1"/>
    <col min="15369" max="15369" width="5.33203125" style="126" customWidth="1"/>
    <col min="15370" max="15370" width="10" style="126" customWidth="1"/>
    <col min="15371" max="15371" width="5.33203125" style="126" customWidth="1"/>
    <col min="15372" max="15372" width="10" style="126" customWidth="1"/>
    <col min="15373" max="15373" width="5.33203125" style="126" customWidth="1"/>
    <col min="15374" max="15380" width="8.88671875" style="126"/>
    <col min="15381" max="15384" width="0" style="126" hidden="1" customWidth="1"/>
    <col min="15385" max="15616" width="8.88671875" style="126"/>
    <col min="15617" max="15617" width="11.33203125" style="126" customWidth="1"/>
    <col min="15618" max="15618" width="15.33203125" style="126" customWidth="1"/>
    <col min="15619" max="15619" width="12.6640625" style="126" customWidth="1"/>
    <col min="15620" max="15620" width="3.33203125" style="126" customWidth="1"/>
    <col min="15621" max="15621" width="10.6640625" style="126" customWidth="1"/>
    <col min="15622" max="15622" width="10" style="126" customWidth="1"/>
    <col min="15623" max="15623" width="5.33203125" style="126" customWidth="1"/>
    <col min="15624" max="15624" width="10" style="126" customWidth="1"/>
    <col min="15625" max="15625" width="5.33203125" style="126" customWidth="1"/>
    <col min="15626" max="15626" width="10" style="126" customWidth="1"/>
    <col min="15627" max="15627" width="5.33203125" style="126" customWidth="1"/>
    <col min="15628" max="15628" width="10" style="126" customWidth="1"/>
    <col min="15629" max="15629" width="5.33203125" style="126" customWidth="1"/>
    <col min="15630" max="15636" width="8.88671875" style="126"/>
    <col min="15637" max="15640" width="0" style="126" hidden="1" customWidth="1"/>
    <col min="15641" max="15872" width="8.88671875" style="126"/>
    <col min="15873" max="15873" width="11.33203125" style="126" customWidth="1"/>
    <col min="15874" max="15874" width="15.33203125" style="126" customWidth="1"/>
    <col min="15875" max="15875" width="12.6640625" style="126" customWidth="1"/>
    <col min="15876" max="15876" width="3.33203125" style="126" customWidth="1"/>
    <col min="15877" max="15877" width="10.6640625" style="126" customWidth="1"/>
    <col min="15878" max="15878" width="10" style="126" customWidth="1"/>
    <col min="15879" max="15879" width="5.33203125" style="126" customWidth="1"/>
    <col min="15880" max="15880" width="10" style="126" customWidth="1"/>
    <col min="15881" max="15881" width="5.33203125" style="126" customWidth="1"/>
    <col min="15882" max="15882" width="10" style="126" customWidth="1"/>
    <col min="15883" max="15883" width="5.33203125" style="126" customWidth="1"/>
    <col min="15884" max="15884" width="10" style="126" customWidth="1"/>
    <col min="15885" max="15885" width="5.33203125" style="126" customWidth="1"/>
    <col min="15886" max="15892" width="8.88671875" style="126"/>
    <col min="15893" max="15896" width="0" style="126" hidden="1" customWidth="1"/>
    <col min="15897" max="16128" width="8.88671875" style="126"/>
    <col min="16129" max="16129" width="11.33203125" style="126" customWidth="1"/>
    <col min="16130" max="16130" width="15.33203125" style="126" customWidth="1"/>
    <col min="16131" max="16131" width="12.6640625" style="126" customWidth="1"/>
    <col min="16132" max="16132" width="3.33203125" style="126" customWidth="1"/>
    <col min="16133" max="16133" width="10.6640625" style="126" customWidth="1"/>
    <col min="16134" max="16134" width="10" style="126" customWidth="1"/>
    <col min="16135" max="16135" width="5.33203125" style="126" customWidth="1"/>
    <col min="16136" max="16136" width="10" style="126" customWidth="1"/>
    <col min="16137" max="16137" width="5.33203125" style="126" customWidth="1"/>
    <col min="16138" max="16138" width="10" style="126" customWidth="1"/>
    <col min="16139" max="16139" width="5.33203125" style="126" customWidth="1"/>
    <col min="16140" max="16140" width="10" style="126" customWidth="1"/>
    <col min="16141" max="16141" width="5.33203125" style="126" customWidth="1"/>
    <col min="16142" max="16148" width="8.88671875" style="126"/>
    <col min="16149" max="16152" width="0" style="126" hidden="1" customWidth="1"/>
    <col min="16153" max="16384" width="8.88671875" style="126"/>
  </cols>
  <sheetData>
    <row r="1" spans="1:21" ht="18.399999999999999" customHeight="1" thickBot="1">
      <c r="A1" s="126" t="s">
        <v>236</v>
      </c>
    </row>
    <row r="2" spans="1:21" ht="18.399999999999999" customHeight="1">
      <c r="A2" s="262" t="s">
        <v>237</v>
      </c>
      <c r="B2" s="259" t="s">
        <v>100</v>
      </c>
      <c r="C2" s="259" t="s">
        <v>101</v>
      </c>
      <c r="D2" s="259" t="s">
        <v>80</v>
      </c>
      <c r="E2" s="259" t="s">
        <v>238</v>
      </c>
      <c r="F2" s="259" t="s">
        <v>239</v>
      </c>
      <c r="G2" s="259" t="s">
        <v>82</v>
      </c>
      <c r="H2" s="259" t="s">
        <v>240</v>
      </c>
      <c r="I2" s="259" t="s">
        <v>82</v>
      </c>
      <c r="J2" s="259" t="s">
        <v>241</v>
      </c>
      <c r="K2" s="259" t="s">
        <v>82</v>
      </c>
      <c r="L2" s="259" t="s">
        <v>242</v>
      </c>
      <c r="M2" s="288" t="s">
        <v>82</v>
      </c>
      <c r="U2" s="126" t="s">
        <v>243</v>
      </c>
    </row>
    <row r="3" spans="1:21" ht="18.399999999999999" customHeight="1" thickBot="1">
      <c r="A3" s="263" t="s">
        <v>82</v>
      </c>
      <c r="B3" s="264" t="s">
        <v>82</v>
      </c>
      <c r="C3" s="264" t="s">
        <v>82</v>
      </c>
      <c r="D3" s="264" t="s">
        <v>82</v>
      </c>
      <c r="E3" s="264" t="s">
        <v>82</v>
      </c>
      <c r="F3" s="127" t="s">
        <v>244</v>
      </c>
      <c r="G3" s="127" t="s">
        <v>245</v>
      </c>
      <c r="H3" s="127" t="s">
        <v>244</v>
      </c>
      <c r="I3" s="127" t="s">
        <v>245</v>
      </c>
      <c r="J3" s="127" t="s">
        <v>244</v>
      </c>
      <c r="K3" s="127" t="s">
        <v>245</v>
      </c>
      <c r="L3" s="127" t="s">
        <v>244</v>
      </c>
      <c r="M3" s="151" t="s">
        <v>245</v>
      </c>
      <c r="U3" s="126" t="s">
        <v>140</v>
      </c>
    </row>
    <row r="4" spans="1:21" ht="18.399999999999999" customHeight="1">
      <c r="U4" s="126" t="s">
        <v>137</v>
      </c>
    </row>
    <row r="11" spans="1:21" ht="18.399999999999999" customHeight="1">
      <c r="U11" s="126" t="s">
        <v>137</v>
      </c>
    </row>
    <row r="12" spans="1:21" ht="18.399999999999999" customHeight="1">
      <c r="U12" s="126" t="s">
        <v>137</v>
      </c>
    </row>
    <row r="13" spans="1:21" ht="18.399999999999999" customHeight="1">
      <c r="U13" s="126" t="s">
        <v>137</v>
      </c>
    </row>
    <row r="14" spans="1:21" ht="18.399999999999999" customHeight="1">
      <c r="U14" s="126" t="s">
        <v>137</v>
      </c>
    </row>
    <row r="15" spans="1:21" ht="18.399999999999999" customHeight="1">
      <c r="U15" s="126" t="s">
        <v>137</v>
      </c>
    </row>
    <row r="16" spans="1:21" ht="18.399999999999999" customHeight="1">
      <c r="U16" s="126" t="s">
        <v>137</v>
      </c>
    </row>
    <row r="21" spans="15:21" ht="18.399999999999999" customHeight="1">
      <c r="U21" s="126" t="s">
        <v>239</v>
      </c>
    </row>
    <row r="22" spans="15:21" ht="18.399999999999999" customHeight="1">
      <c r="U22" s="126" t="s">
        <v>240</v>
      </c>
    </row>
    <row r="23" spans="15:21" ht="18.399999999999999" customHeight="1">
      <c r="U23" s="126" t="s">
        <v>241</v>
      </c>
    </row>
    <row r="24" spans="15:21" ht="18.399999999999999" customHeight="1">
      <c r="U24" s="126" t="s">
        <v>242</v>
      </c>
    </row>
    <row r="25" spans="15:21" ht="18.399999999999999" customHeight="1">
      <c r="U25" s="126" t="s">
        <v>82</v>
      </c>
    </row>
    <row r="26" spans="15:21" ht="18.399999999999999" customHeight="1">
      <c r="U26" s="126" t="s">
        <v>82</v>
      </c>
    </row>
    <row r="29" spans="15:21" ht="18.399999999999999" customHeight="1">
      <c r="O29" s="160"/>
    </row>
    <row r="31" spans="15:21" ht="18.399999999999999" customHeight="1">
      <c r="U31" s="126" t="s">
        <v>137</v>
      </c>
    </row>
    <row r="32" spans="15:21" ht="18.399999999999999" customHeight="1">
      <c r="U32" s="126" t="s">
        <v>137</v>
      </c>
    </row>
    <row r="33" spans="21:21" ht="18.399999999999999" customHeight="1">
      <c r="U33" s="126" t="s">
        <v>137</v>
      </c>
    </row>
    <row r="34" spans="21:21" ht="18.399999999999999" customHeight="1">
      <c r="U34" s="126" t="s">
        <v>137</v>
      </c>
    </row>
    <row r="35" spans="21:21" ht="18.399999999999999" customHeight="1">
      <c r="U35" s="126" t="s">
        <v>137</v>
      </c>
    </row>
    <row r="36" spans="21:21" ht="18.399999999999999" customHeight="1">
      <c r="U36" s="126" t="s">
        <v>137</v>
      </c>
    </row>
  </sheetData>
  <mergeCells count="9">
    <mergeCell ref="H2:I2"/>
    <mergeCell ref="J2:K2"/>
    <mergeCell ref="L2:M2"/>
    <mergeCell ref="A2:A3"/>
    <mergeCell ref="B2:B3"/>
    <mergeCell ref="C2:C3"/>
    <mergeCell ref="D2:D3"/>
    <mergeCell ref="E2:E3"/>
    <mergeCell ref="F2:G2"/>
  </mergeCells>
  <phoneticPr fontId="3" type="noConversion"/>
  <pageMargins left="0.31496062992125984" right="0.31496062992125984" top="1" bottom="0.59055118110236215" header="0.5" footer="0.5"/>
  <pageSetup paperSize="9" orientation="landscape" copies="0"/>
  <headerFooter alignWithMargins="0">
    <oddHeader>&amp;RPage :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L15" sqref="BL15"/>
    </sheetView>
  </sheetViews>
  <sheetFormatPr defaultRowHeight="18.399999999999999" customHeight="1"/>
  <cols>
    <col min="1" max="1" width="16.6640625" style="126" customWidth="1"/>
    <col min="2" max="2" width="6.6640625" style="126" customWidth="1"/>
    <col min="3" max="3" width="16.6640625" style="126" customWidth="1"/>
    <col min="4" max="5" width="20" style="126" customWidth="1"/>
    <col min="6" max="256" width="8.88671875" style="126"/>
    <col min="257" max="257" width="16.6640625" style="126" customWidth="1"/>
    <col min="258" max="258" width="6.6640625" style="126" customWidth="1"/>
    <col min="259" max="259" width="16.6640625" style="126" customWidth="1"/>
    <col min="260" max="261" width="20" style="126" customWidth="1"/>
    <col min="262" max="512" width="8.88671875" style="126"/>
    <col min="513" max="513" width="16.6640625" style="126" customWidth="1"/>
    <col min="514" max="514" width="6.6640625" style="126" customWidth="1"/>
    <col min="515" max="515" width="16.6640625" style="126" customWidth="1"/>
    <col min="516" max="517" width="20" style="126" customWidth="1"/>
    <col min="518" max="768" width="8.88671875" style="126"/>
    <col min="769" max="769" width="16.6640625" style="126" customWidth="1"/>
    <col min="770" max="770" width="6.6640625" style="126" customWidth="1"/>
    <col min="771" max="771" width="16.6640625" style="126" customWidth="1"/>
    <col min="772" max="773" width="20" style="126" customWidth="1"/>
    <col min="774" max="1024" width="8.88671875" style="126"/>
    <col min="1025" max="1025" width="16.6640625" style="126" customWidth="1"/>
    <col min="1026" max="1026" width="6.6640625" style="126" customWidth="1"/>
    <col min="1027" max="1027" width="16.6640625" style="126" customWidth="1"/>
    <col min="1028" max="1029" width="20" style="126" customWidth="1"/>
    <col min="1030" max="1280" width="8.88671875" style="126"/>
    <col min="1281" max="1281" width="16.6640625" style="126" customWidth="1"/>
    <col min="1282" max="1282" width="6.6640625" style="126" customWidth="1"/>
    <col min="1283" max="1283" width="16.6640625" style="126" customWidth="1"/>
    <col min="1284" max="1285" width="20" style="126" customWidth="1"/>
    <col min="1286" max="1536" width="8.88671875" style="126"/>
    <col min="1537" max="1537" width="16.6640625" style="126" customWidth="1"/>
    <col min="1538" max="1538" width="6.6640625" style="126" customWidth="1"/>
    <col min="1539" max="1539" width="16.6640625" style="126" customWidth="1"/>
    <col min="1540" max="1541" width="20" style="126" customWidth="1"/>
    <col min="1542" max="1792" width="8.88671875" style="126"/>
    <col min="1793" max="1793" width="16.6640625" style="126" customWidth="1"/>
    <col min="1794" max="1794" width="6.6640625" style="126" customWidth="1"/>
    <col min="1795" max="1795" width="16.6640625" style="126" customWidth="1"/>
    <col min="1796" max="1797" width="20" style="126" customWidth="1"/>
    <col min="1798" max="2048" width="8.88671875" style="126"/>
    <col min="2049" max="2049" width="16.6640625" style="126" customWidth="1"/>
    <col min="2050" max="2050" width="6.6640625" style="126" customWidth="1"/>
    <col min="2051" max="2051" width="16.6640625" style="126" customWidth="1"/>
    <col min="2052" max="2053" width="20" style="126" customWidth="1"/>
    <col min="2054" max="2304" width="8.88671875" style="126"/>
    <col min="2305" max="2305" width="16.6640625" style="126" customWidth="1"/>
    <col min="2306" max="2306" width="6.6640625" style="126" customWidth="1"/>
    <col min="2307" max="2307" width="16.6640625" style="126" customWidth="1"/>
    <col min="2308" max="2309" width="20" style="126" customWidth="1"/>
    <col min="2310" max="2560" width="8.88671875" style="126"/>
    <col min="2561" max="2561" width="16.6640625" style="126" customWidth="1"/>
    <col min="2562" max="2562" width="6.6640625" style="126" customWidth="1"/>
    <col min="2563" max="2563" width="16.6640625" style="126" customWidth="1"/>
    <col min="2564" max="2565" width="20" style="126" customWidth="1"/>
    <col min="2566" max="2816" width="8.88671875" style="126"/>
    <col min="2817" max="2817" width="16.6640625" style="126" customWidth="1"/>
    <col min="2818" max="2818" width="6.6640625" style="126" customWidth="1"/>
    <col min="2819" max="2819" width="16.6640625" style="126" customWidth="1"/>
    <col min="2820" max="2821" width="20" style="126" customWidth="1"/>
    <col min="2822" max="3072" width="8.88671875" style="126"/>
    <col min="3073" max="3073" width="16.6640625" style="126" customWidth="1"/>
    <col min="3074" max="3074" width="6.6640625" style="126" customWidth="1"/>
    <col min="3075" max="3075" width="16.6640625" style="126" customWidth="1"/>
    <col min="3076" max="3077" width="20" style="126" customWidth="1"/>
    <col min="3078" max="3328" width="8.88671875" style="126"/>
    <col min="3329" max="3329" width="16.6640625" style="126" customWidth="1"/>
    <col min="3330" max="3330" width="6.6640625" style="126" customWidth="1"/>
    <col min="3331" max="3331" width="16.6640625" style="126" customWidth="1"/>
    <col min="3332" max="3333" width="20" style="126" customWidth="1"/>
    <col min="3334" max="3584" width="8.88671875" style="126"/>
    <col min="3585" max="3585" width="16.6640625" style="126" customWidth="1"/>
    <col min="3586" max="3586" width="6.6640625" style="126" customWidth="1"/>
    <col min="3587" max="3587" width="16.6640625" style="126" customWidth="1"/>
    <col min="3588" max="3589" width="20" style="126" customWidth="1"/>
    <col min="3590" max="3840" width="8.88671875" style="126"/>
    <col min="3841" max="3841" width="16.6640625" style="126" customWidth="1"/>
    <col min="3842" max="3842" width="6.6640625" style="126" customWidth="1"/>
    <col min="3843" max="3843" width="16.6640625" style="126" customWidth="1"/>
    <col min="3844" max="3845" width="20" style="126" customWidth="1"/>
    <col min="3846" max="4096" width="8.88671875" style="126"/>
    <col min="4097" max="4097" width="16.6640625" style="126" customWidth="1"/>
    <col min="4098" max="4098" width="6.6640625" style="126" customWidth="1"/>
    <col min="4099" max="4099" width="16.6640625" style="126" customWidth="1"/>
    <col min="4100" max="4101" width="20" style="126" customWidth="1"/>
    <col min="4102" max="4352" width="8.88671875" style="126"/>
    <col min="4353" max="4353" width="16.6640625" style="126" customWidth="1"/>
    <col min="4354" max="4354" width="6.6640625" style="126" customWidth="1"/>
    <col min="4355" max="4355" width="16.6640625" style="126" customWidth="1"/>
    <col min="4356" max="4357" width="20" style="126" customWidth="1"/>
    <col min="4358" max="4608" width="8.88671875" style="126"/>
    <col min="4609" max="4609" width="16.6640625" style="126" customWidth="1"/>
    <col min="4610" max="4610" width="6.6640625" style="126" customWidth="1"/>
    <col min="4611" max="4611" width="16.6640625" style="126" customWidth="1"/>
    <col min="4612" max="4613" width="20" style="126" customWidth="1"/>
    <col min="4614" max="4864" width="8.88671875" style="126"/>
    <col min="4865" max="4865" width="16.6640625" style="126" customWidth="1"/>
    <col min="4866" max="4866" width="6.6640625" style="126" customWidth="1"/>
    <col min="4867" max="4867" width="16.6640625" style="126" customWidth="1"/>
    <col min="4868" max="4869" width="20" style="126" customWidth="1"/>
    <col min="4870" max="5120" width="8.88671875" style="126"/>
    <col min="5121" max="5121" width="16.6640625" style="126" customWidth="1"/>
    <col min="5122" max="5122" width="6.6640625" style="126" customWidth="1"/>
    <col min="5123" max="5123" width="16.6640625" style="126" customWidth="1"/>
    <col min="5124" max="5125" width="20" style="126" customWidth="1"/>
    <col min="5126" max="5376" width="8.88671875" style="126"/>
    <col min="5377" max="5377" width="16.6640625" style="126" customWidth="1"/>
    <col min="5378" max="5378" width="6.6640625" style="126" customWidth="1"/>
    <col min="5379" max="5379" width="16.6640625" style="126" customWidth="1"/>
    <col min="5380" max="5381" width="20" style="126" customWidth="1"/>
    <col min="5382" max="5632" width="8.88671875" style="126"/>
    <col min="5633" max="5633" width="16.6640625" style="126" customWidth="1"/>
    <col min="5634" max="5634" width="6.6640625" style="126" customWidth="1"/>
    <col min="5635" max="5635" width="16.6640625" style="126" customWidth="1"/>
    <col min="5636" max="5637" width="20" style="126" customWidth="1"/>
    <col min="5638" max="5888" width="8.88671875" style="126"/>
    <col min="5889" max="5889" width="16.6640625" style="126" customWidth="1"/>
    <col min="5890" max="5890" width="6.6640625" style="126" customWidth="1"/>
    <col min="5891" max="5891" width="16.6640625" style="126" customWidth="1"/>
    <col min="5892" max="5893" width="20" style="126" customWidth="1"/>
    <col min="5894" max="6144" width="8.88671875" style="126"/>
    <col min="6145" max="6145" width="16.6640625" style="126" customWidth="1"/>
    <col min="6146" max="6146" width="6.6640625" style="126" customWidth="1"/>
    <col min="6147" max="6147" width="16.6640625" style="126" customWidth="1"/>
    <col min="6148" max="6149" width="20" style="126" customWidth="1"/>
    <col min="6150" max="6400" width="8.88671875" style="126"/>
    <col min="6401" max="6401" width="16.6640625" style="126" customWidth="1"/>
    <col min="6402" max="6402" width="6.6640625" style="126" customWidth="1"/>
    <col min="6403" max="6403" width="16.6640625" style="126" customWidth="1"/>
    <col min="6404" max="6405" width="20" style="126" customWidth="1"/>
    <col min="6406" max="6656" width="8.88671875" style="126"/>
    <col min="6657" max="6657" width="16.6640625" style="126" customWidth="1"/>
    <col min="6658" max="6658" width="6.6640625" style="126" customWidth="1"/>
    <col min="6659" max="6659" width="16.6640625" style="126" customWidth="1"/>
    <col min="6660" max="6661" width="20" style="126" customWidth="1"/>
    <col min="6662" max="6912" width="8.88671875" style="126"/>
    <col min="6913" max="6913" width="16.6640625" style="126" customWidth="1"/>
    <col min="6914" max="6914" width="6.6640625" style="126" customWidth="1"/>
    <col min="6915" max="6915" width="16.6640625" style="126" customWidth="1"/>
    <col min="6916" max="6917" width="20" style="126" customWidth="1"/>
    <col min="6918" max="7168" width="8.88671875" style="126"/>
    <col min="7169" max="7169" width="16.6640625" style="126" customWidth="1"/>
    <col min="7170" max="7170" width="6.6640625" style="126" customWidth="1"/>
    <col min="7171" max="7171" width="16.6640625" style="126" customWidth="1"/>
    <col min="7172" max="7173" width="20" style="126" customWidth="1"/>
    <col min="7174" max="7424" width="8.88671875" style="126"/>
    <col min="7425" max="7425" width="16.6640625" style="126" customWidth="1"/>
    <col min="7426" max="7426" width="6.6640625" style="126" customWidth="1"/>
    <col min="7427" max="7427" width="16.6640625" style="126" customWidth="1"/>
    <col min="7428" max="7429" width="20" style="126" customWidth="1"/>
    <col min="7430" max="7680" width="8.88671875" style="126"/>
    <col min="7681" max="7681" width="16.6640625" style="126" customWidth="1"/>
    <col min="7682" max="7682" width="6.6640625" style="126" customWidth="1"/>
    <col min="7683" max="7683" width="16.6640625" style="126" customWidth="1"/>
    <col min="7684" max="7685" width="20" style="126" customWidth="1"/>
    <col min="7686" max="7936" width="8.88671875" style="126"/>
    <col min="7937" max="7937" width="16.6640625" style="126" customWidth="1"/>
    <col min="7938" max="7938" width="6.6640625" style="126" customWidth="1"/>
    <col min="7939" max="7939" width="16.6640625" style="126" customWidth="1"/>
    <col min="7940" max="7941" width="20" style="126" customWidth="1"/>
    <col min="7942" max="8192" width="8.88671875" style="126"/>
    <col min="8193" max="8193" width="16.6640625" style="126" customWidth="1"/>
    <col min="8194" max="8194" width="6.6640625" style="126" customWidth="1"/>
    <col min="8195" max="8195" width="16.6640625" style="126" customWidth="1"/>
    <col min="8196" max="8197" width="20" style="126" customWidth="1"/>
    <col min="8198" max="8448" width="8.88671875" style="126"/>
    <col min="8449" max="8449" width="16.6640625" style="126" customWidth="1"/>
    <col min="8450" max="8450" width="6.6640625" style="126" customWidth="1"/>
    <col min="8451" max="8451" width="16.6640625" style="126" customWidth="1"/>
    <col min="8452" max="8453" width="20" style="126" customWidth="1"/>
    <col min="8454" max="8704" width="8.88671875" style="126"/>
    <col min="8705" max="8705" width="16.6640625" style="126" customWidth="1"/>
    <col min="8706" max="8706" width="6.6640625" style="126" customWidth="1"/>
    <col min="8707" max="8707" width="16.6640625" style="126" customWidth="1"/>
    <col min="8708" max="8709" width="20" style="126" customWidth="1"/>
    <col min="8710" max="8960" width="8.88671875" style="126"/>
    <col min="8961" max="8961" width="16.6640625" style="126" customWidth="1"/>
    <col min="8962" max="8962" width="6.6640625" style="126" customWidth="1"/>
    <col min="8963" max="8963" width="16.6640625" style="126" customWidth="1"/>
    <col min="8964" max="8965" width="20" style="126" customWidth="1"/>
    <col min="8966" max="9216" width="8.88671875" style="126"/>
    <col min="9217" max="9217" width="16.6640625" style="126" customWidth="1"/>
    <col min="9218" max="9218" width="6.6640625" style="126" customWidth="1"/>
    <col min="9219" max="9219" width="16.6640625" style="126" customWidth="1"/>
    <col min="9220" max="9221" width="20" style="126" customWidth="1"/>
    <col min="9222" max="9472" width="8.88671875" style="126"/>
    <col min="9473" max="9473" width="16.6640625" style="126" customWidth="1"/>
    <col min="9474" max="9474" width="6.6640625" style="126" customWidth="1"/>
    <col min="9475" max="9475" width="16.6640625" style="126" customWidth="1"/>
    <col min="9476" max="9477" width="20" style="126" customWidth="1"/>
    <col min="9478" max="9728" width="8.88671875" style="126"/>
    <col min="9729" max="9729" width="16.6640625" style="126" customWidth="1"/>
    <col min="9730" max="9730" width="6.6640625" style="126" customWidth="1"/>
    <col min="9731" max="9731" width="16.6640625" style="126" customWidth="1"/>
    <col min="9732" max="9733" width="20" style="126" customWidth="1"/>
    <col min="9734" max="9984" width="8.88671875" style="126"/>
    <col min="9985" max="9985" width="16.6640625" style="126" customWidth="1"/>
    <col min="9986" max="9986" width="6.6640625" style="126" customWidth="1"/>
    <col min="9987" max="9987" width="16.6640625" style="126" customWidth="1"/>
    <col min="9988" max="9989" width="20" style="126" customWidth="1"/>
    <col min="9990" max="10240" width="8.88671875" style="126"/>
    <col min="10241" max="10241" width="16.6640625" style="126" customWidth="1"/>
    <col min="10242" max="10242" width="6.6640625" style="126" customWidth="1"/>
    <col min="10243" max="10243" width="16.6640625" style="126" customWidth="1"/>
    <col min="10244" max="10245" width="20" style="126" customWidth="1"/>
    <col min="10246" max="10496" width="8.88671875" style="126"/>
    <col min="10497" max="10497" width="16.6640625" style="126" customWidth="1"/>
    <col min="10498" max="10498" width="6.6640625" style="126" customWidth="1"/>
    <col min="10499" max="10499" width="16.6640625" style="126" customWidth="1"/>
    <col min="10500" max="10501" width="20" style="126" customWidth="1"/>
    <col min="10502" max="10752" width="8.88671875" style="126"/>
    <col min="10753" max="10753" width="16.6640625" style="126" customWidth="1"/>
    <col min="10754" max="10754" width="6.6640625" style="126" customWidth="1"/>
    <col min="10755" max="10755" width="16.6640625" style="126" customWidth="1"/>
    <col min="10756" max="10757" width="20" style="126" customWidth="1"/>
    <col min="10758" max="11008" width="8.88671875" style="126"/>
    <col min="11009" max="11009" width="16.6640625" style="126" customWidth="1"/>
    <col min="11010" max="11010" width="6.6640625" style="126" customWidth="1"/>
    <col min="11011" max="11011" width="16.6640625" style="126" customWidth="1"/>
    <col min="11012" max="11013" width="20" style="126" customWidth="1"/>
    <col min="11014" max="11264" width="8.88671875" style="126"/>
    <col min="11265" max="11265" width="16.6640625" style="126" customWidth="1"/>
    <col min="11266" max="11266" width="6.6640625" style="126" customWidth="1"/>
    <col min="11267" max="11267" width="16.6640625" style="126" customWidth="1"/>
    <col min="11268" max="11269" width="20" style="126" customWidth="1"/>
    <col min="11270" max="11520" width="8.88671875" style="126"/>
    <col min="11521" max="11521" width="16.6640625" style="126" customWidth="1"/>
    <col min="11522" max="11522" width="6.6640625" style="126" customWidth="1"/>
    <col min="11523" max="11523" width="16.6640625" style="126" customWidth="1"/>
    <col min="11524" max="11525" width="20" style="126" customWidth="1"/>
    <col min="11526" max="11776" width="8.88671875" style="126"/>
    <col min="11777" max="11777" width="16.6640625" style="126" customWidth="1"/>
    <col min="11778" max="11778" width="6.6640625" style="126" customWidth="1"/>
    <col min="11779" max="11779" width="16.6640625" style="126" customWidth="1"/>
    <col min="11780" max="11781" width="20" style="126" customWidth="1"/>
    <col min="11782" max="12032" width="8.88671875" style="126"/>
    <col min="12033" max="12033" width="16.6640625" style="126" customWidth="1"/>
    <col min="12034" max="12034" width="6.6640625" style="126" customWidth="1"/>
    <col min="12035" max="12035" width="16.6640625" style="126" customWidth="1"/>
    <col min="12036" max="12037" width="20" style="126" customWidth="1"/>
    <col min="12038" max="12288" width="8.88671875" style="126"/>
    <col min="12289" max="12289" width="16.6640625" style="126" customWidth="1"/>
    <col min="12290" max="12290" width="6.6640625" style="126" customWidth="1"/>
    <col min="12291" max="12291" width="16.6640625" style="126" customWidth="1"/>
    <col min="12292" max="12293" width="20" style="126" customWidth="1"/>
    <col min="12294" max="12544" width="8.88671875" style="126"/>
    <col min="12545" max="12545" width="16.6640625" style="126" customWidth="1"/>
    <col min="12546" max="12546" width="6.6640625" style="126" customWidth="1"/>
    <col min="12547" max="12547" width="16.6640625" style="126" customWidth="1"/>
    <col min="12548" max="12549" width="20" style="126" customWidth="1"/>
    <col min="12550" max="12800" width="8.88671875" style="126"/>
    <col min="12801" max="12801" width="16.6640625" style="126" customWidth="1"/>
    <col min="12802" max="12802" width="6.6640625" style="126" customWidth="1"/>
    <col min="12803" max="12803" width="16.6640625" style="126" customWidth="1"/>
    <col min="12804" max="12805" width="20" style="126" customWidth="1"/>
    <col min="12806" max="13056" width="8.88671875" style="126"/>
    <col min="13057" max="13057" width="16.6640625" style="126" customWidth="1"/>
    <col min="13058" max="13058" width="6.6640625" style="126" customWidth="1"/>
    <col min="13059" max="13059" width="16.6640625" style="126" customWidth="1"/>
    <col min="13060" max="13061" width="20" style="126" customWidth="1"/>
    <col min="13062" max="13312" width="8.88671875" style="126"/>
    <col min="13313" max="13313" width="16.6640625" style="126" customWidth="1"/>
    <col min="13314" max="13314" width="6.6640625" style="126" customWidth="1"/>
    <col min="13315" max="13315" width="16.6640625" style="126" customWidth="1"/>
    <col min="13316" max="13317" width="20" style="126" customWidth="1"/>
    <col min="13318" max="13568" width="8.88671875" style="126"/>
    <col min="13569" max="13569" width="16.6640625" style="126" customWidth="1"/>
    <col min="13570" max="13570" width="6.6640625" style="126" customWidth="1"/>
    <col min="13571" max="13571" width="16.6640625" style="126" customWidth="1"/>
    <col min="13572" max="13573" width="20" style="126" customWidth="1"/>
    <col min="13574" max="13824" width="8.88671875" style="126"/>
    <col min="13825" max="13825" width="16.6640625" style="126" customWidth="1"/>
    <col min="13826" max="13826" width="6.6640625" style="126" customWidth="1"/>
    <col min="13827" max="13827" width="16.6640625" style="126" customWidth="1"/>
    <col min="13828" max="13829" width="20" style="126" customWidth="1"/>
    <col min="13830" max="14080" width="8.88671875" style="126"/>
    <col min="14081" max="14081" width="16.6640625" style="126" customWidth="1"/>
    <col min="14082" max="14082" width="6.6640625" style="126" customWidth="1"/>
    <col min="14083" max="14083" width="16.6640625" style="126" customWidth="1"/>
    <col min="14084" max="14085" width="20" style="126" customWidth="1"/>
    <col min="14086" max="14336" width="8.88671875" style="126"/>
    <col min="14337" max="14337" width="16.6640625" style="126" customWidth="1"/>
    <col min="14338" max="14338" width="6.6640625" style="126" customWidth="1"/>
    <col min="14339" max="14339" width="16.6640625" style="126" customWidth="1"/>
    <col min="14340" max="14341" width="20" style="126" customWidth="1"/>
    <col min="14342" max="14592" width="8.88671875" style="126"/>
    <col min="14593" max="14593" width="16.6640625" style="126" customWidth="1"/>
    <col min="14594" max="14594" width="6.6640625" style="126" customWidth="1"/>
    <col min="14595" max="14595" width="16.6640625" style="126" customWidth="1"/>
    <col min="14596" max="14597" width="20" style="126" customWidth="1"/>
    <col min="14598" max="14848" width="8.88671875" style="126"/>
    <col min="14849" max="14849" width="16.6640625" style="126" customWidth="1"/>
    <col min="14850" max="14850" width="6.6640625" style="126" customWidth="1"/>
    <col min="14851" max="14851" width="16.6640625" style="126" customWidth="1"/>
    <col min="14852" max="14853" width="20" style="126" customWidth="1"/>
    <col min="14854" max="15104" width="8.88671875" style="126"/>
    <col min="15105" max="15105" width="16.6640625" style="126" customWidth="1"/>
    <col min="15106" max="15106" width="6.6640625" style="126" customWidth="1"/>
    <col min="15107" max="15107" width="16.6640625" style="126" customWidth="1"/>
    <col min="15108" max="15109" width="20" style="126" customWidth="1"/>
    <col min="15110" max="15360" width="8.88671875" style="126"/>
    <col min="15361" max="15361" width="16.6640625" style="126" customWidth="1"/>
    <col min="15362" max="15362" width="6.6640625" style="126" customWidth="1"/>
    <col min="15363" max="15363" width="16.6640625" style="126" customWidth="1"/>
    <col min="15364" max="15365" width="20" style="126" customWidth="1"/>
    <col min="15366" max="15616" width="8.88671875" style="126"/>
    <col min="15617" max="15617" width="16.6640625" style="126" customWidth="1"/>
    <col min="15618" max="15618" width="6.6640625" style="126" customWidth="1"/>
    <col min="15619" max="15619" width="16.6640625" style="126" customWidth="1"/>
    <col min="15620" max="15621" width="20" style="126" customWidth="1"/>
    <col min="15622" max="15872" width="8.88671875" style="126"/>
    <col min="15873" max="15873" width="16.6640625" style="126" customWidth="1"/>
    <col min="15874" max="15874" width="6.6640625" style="126" customWidth="1"/>
    <col min="15875" max="15875" width="16.6640625" style="126" customWidth="1"/>
    <col min="15876" max="15877" width="20" style="126" customWidth="1"/>
    <col min="15878" max="16128" width="8.88671875" style="126"/>
    <col min="16129" max="16129" width="16.6640625" style="126" customWidth="1"/>
    <col min="16130" max="16130" width="6.6640625" style="126" customWidth="1"/>
    <col min="16131" max="16131" width="16.6640625" style="126" customWidth="1"/>
    <col min="16132" max="16133" width="20" style="126" customWidth="1"/>
    <col min="16134" max="16384" width="8.88671875" style="126"/>
  </cols>
  <sheetData>
    <row r="1" spans="1:5" ht="18.399999999999999" customHeight="1" thickBot="1">
      <c r="A1" s="126" t="s">
        <v>246</v>
      </c>
    </row>
    <row r="2" spans="1:5" ht="18.399999999999999" customHeight="1" thickBot="1">
      <c r="A2" s="142" t="s">
        <v>104</v>
      </c>
      <c r="B2" s="143" t="s">
        <v>105</v>
      </c>
      <c r="C2" s="143" t="s">
        <v>106</v>
      </c>
      <c r="D2" s="152" t="s">
        <v>107</v>
      </c>
      <c r="E2" s="153" t="s">
        <v>247</v>
      </c>
    </row>
    <row r="3" spans="1:5" ht="18.399999999999999" customHeight="1">
      <c r="A3" s="129" t="s">
        <v>248</v>
      </c>
      <c r="B3" s="130" t="s">
        <v>112</v>
      </c>
      <c r="C3" s="130">
        <v>1.1499999999999999</v>
      </c>
      <c r="D3" s="154" t="s">
        <v>249</v>
      </c>
      <c r="E3" s="155" t="s">
        <v>250</v>
      </c>
    </row>
    <row r="4" spans="1:5" ht="18.399999999999999" customHeight="1" thickBot="1">
      <c r="A4" s="145" t="s">
        <v>251</v>
      </c>
      <c r="B4" s="146" t="s">
        <v>112</v>
      </c>
      <c r="C4" s="146">
        <v>1259</v>
      </c>
      <c r="D4" s="156" t="s">
        <v>252</v>
      </c>
      <c r="E4" s="157" t="s">
        <v>253</v>
      </c>
    </row>
  </sheetData>
  <phoneticPr fontId="3" type="noConversion"/>
  <pageMargins left="0.31496062992125984" right="0.31496062992125984" top="1" bottom="0.59055118110236215" header="0.5" footer="0.5"/>
  <pageSetup paperSize="9" orientation="portrait" copies="0"/>
  <headerFooter alignWithMargins="0">
    <oddHeader>&amp;RPage :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Formulas="1" workbookViewId="0">
      <selection activeCell="BL15" sqref="BL15"/>
    </sheetView>
  </sheetViews>
  <sheetFormatPr defaultRowHeight="18.399999999999999" customHeight="1"/>
  <cols>
    <col min="1" max="1" width="10" style="126" customWidth="1"/>
    <col min="2" max="2" width="3.33203125" style="126" customWidth="1"/>
    <col min="3" max="4" width="13.33203125" style="126" customWidth="1"/>
    <col min="5" max="256" width="8.88671875" style="126"/>
    <col min="257" max="257" width="10" style="126" customWidth="1"/>
    <col min="258" max="258" width="3.33203125" style="126" customWidth="1"/>
    <col min="259" max="260" width="13.33203125" style="126" customWidth="1"/>
    <col min="261" max="512" width="8.88671875" style="126"/>
    <col min="513" max="513" width="10" style="126" customWidth="1"/>
    <col min="514" max="514" width="3.33203125" style="126" customWidth="1"/>
    <col min="515" max="516" width="13.33203125" style="126" customWidth="1"/>
    <col min="517" max="768" width="8.88671875" style="126"/>
    <col min="769" max="769" width="10" style="126" customWidth="1"/>
    <col min="770" max="770" width="3.33203125" style="126" customWidth="1"/>
    <col min="771" max="772" width="13.33203125" style="126" customWidth="1"/>
    <col min="773" max="1024" width="8.88671875" style="126"/>
    <col min="1025" max="1025" width="10" style="126" customWidth="1"/>
    <col min="1026" max="1026" width="3.33203125" style="126" customWidth="1"/>
    <col min="1027" max="1028" width="13.33203125" style="126" customWidth="1"/>
    <col min="1029" max="1280" width="8.88671875" style="126"/>
    <col min="1281" max="1281" width="10" style="126" customWidth="1"/>
    <col min="1282" max="1282" width="3.33203125" style="126" customWidth="1"/>
    <col min="1283" max="1284" width="13.33203125" style="126" customWidth="1"/>
    <col min="1285" max="1536" width="8.88671875" style="126"/>
    <col min="1537" max="1537" width="10" style="126" customWidth="1"/>
    <col min="1538" max="1538" width="3.33203125" style="126" customWidth="1"/>
    <col min="1539" max="1540" width="13.33203125" style="126" customWidth="1"/>
    <col min="1541" max="1792" width="8.88671875" style="126"/>
    <col min="1793" max="1793" width="10" style="126" customWidth="1"/>
    <col min="1794" max="1794" width="3.33203125" style="126" customWidth="1"/>
    <col min="1795" max="1796" width="13.33203125" style="126" customWidth="1"/>
    <col min="1797" max="2048" width="8.88671875" style="126"/>
    <col min="2049" max="2049" width="10" style="126" customWidth="1"/>
    <col min="2050" max="2050" width="3.33203125" style="126" customWidth="1"/>
    <col min="2051" max="2052" width="13.33203125" style="126" customWidth="1"/>
    <col min="2053" max="2304" width="8.88671875" style="126"/>
    <col min="2305" max="2305" width="10" style="126" customWidth="1"/>
    <col min="2306" max="2306" width="3.33203125" style="126" customWidth="1"/>
    <col min="2307" max="2308" width="13.33203125" style="126" customWidth="1"/>
    <col min="2309" max="2560" width="8.88671875" style="126"/>
    <col min="2561" max="2561" width="10" style="126" customWidth="1"/>
    <col min="2562" max="2562" width="3.33203125" style="126" customWidth="1"/>
    <col min="2563" max="2564" width="13.33203125" style="126" customWidth="1"/>
    <col min="2565" max="2816" width="8.88671875" style="126"/>
    <col min="2817" max="2817" width="10" style="126" customWidth="1"/>
    <col min="2818" max="2818" width="3.33203125" style="126" customWidth="1"/>
    <col min="2819" max="2820" width="13.33203125" style="126" customWidth="1"/>
    <col min="2821" max="3072" width="8.88671875" style="126"/>
    <col min="3073" max="3073" width="10" style="126" customWidth="1"/>
    <col min="3074" max="3074" width="3.33203125" style="126" customWidth="1"/>
    <col min="3075" max="3076" width="13.33203125" style="126" customWidth="1"/>
    <col min="3077" max="3328" width="8.88671875" style="126"/>
    <col min="3329" max="3329" width="10" style="126" customWidth="1"/>
    <col min="3330" max="3330" width="3.33203125" style="126" customWidth="1"/>
    <col min="3331" max="3332" width="13.33203125" style="126" customWidth="1"/>
    <col min="3333" max="3584" width="8.88671875" style="126"/>
    <col min="3585" max="3585" width="10" style="126" customWidth="1"/>
    <col min="3586" max="3586" width="3.33203125" style="126" customWidth="1"/>
    <col min="3587" max="3588" width="13.33203125" style="126" customWidth="1"/>
    <col min="3589" max="3840" width="8.88671875" style="126"/>
    <col min="3841" max="3841" width="10" style="126" customWidth="1"/>
    <col min="3842" max="3842" width="3.33203125" style="126" customWidth="1"/>
    <col min="3843" max="3844" width="13.33203125" style="126" customWidth="1"/>
    <col min="3845" max="4096" width="8.88671875" style="126"/>
    <col min="4097" max="4097" width="10" style="126" customWidth="1"/>
    <col min="4098" max="4098" width="3.33203125" style="126" customWidth="1"/>
    <col min="4099" max="4100" width="13.33203125" style="126" customWidth="1"/>
    <col min="4101" max="4352" width="8.88671875" style="126"/>
    <col min="4353" max="4353" width="10" style="126" customWidth="1"/>
    <col min="4354" max="4354" width="3.33203125" style="126" customWidth="1"/>
    <col min="4355" max="4356" width="13.33203125" style="126" customWidth="1"/>
    <col min="4357" max="4608" width="8.88671875" style="126"/>
    <col min="4609" max="4609" width="10" style="126" customWidth="1"/>
    <col min="4610" max="4610" width="3.33203125" style="126" customWidth="1"/>
    <col min="4611" max="4612" width="13.33203125" style="126" customWidth="1"/>
    <col min="4613" max="4864" width="8.88671875" style="126"/>
    <col min="4865" max="4865" width="10" style="126" customWidth="1"/>
    <col min="4866" max="4866" width="3.33203125" style="126" customWidth="1"/>
    <col min="4867" max="4868" width="13.33203125" style="126" customWidth="1"/>
    <col min="4869" max="5120" width="8.88671875" style="126"/>
    <col min="5121" max="5121" width="10" style="126" customWidth="1"/>
    <col min="5122" max="5122" width="3.33203125" style="126" customWidth="1"/>
    <col min="5123" max="5124" width="13.33203125" style="126" customWidth="1"/>
    <col min="5125" max="5376" width="8.88671875" style="126"/>
    <col min="5377" max="5377" width="10" style="126" customWidth="1"/>
    <col min="5378" max="5378" width="3.33203125" style="126" customWidth="1"/>
    <col min="5379" max="5380" width="13.33203125" style="126" customWidth="1"/>
    <col min="5381" max="5632" width="8.88671875" style="126"/>
    <col min="5633" max="5633" width="10" style="126" customWidth="1"/>
    <col min="5634" max="5634" width="3.33203125" style="126" customWidth="1"/>
    <col min="5635" max="5636" width="13.33203125" style="126" customWidth="1"/>
    <col min="5637" max="5888" width="8.88671875" style="126"/>
    <col min="5889" max="5889" width="10" style="126" customWidth="1"/>
    <col min="5890" max="5890" width="3.33203125" style="126" customWidth="1"/>
    <col min="5891" max="5892" width="13.33203125" style="126" customWidth="1"/>
    <col min="5893" max="6144" width="8.88671875" style="126"/>
    <col min="6145" max="6145" width="10" style="126" customWidth="1"/>
    <col min="6146" max="6146" width="3.33203125" style="126" customWidth="1"/>
    <col min="6147" max="6148" width="13.33203125" style="126" customWidth="1"/>
    <col min="6149" max="6400" width="8.88671875" style="126"/>
    <col min="6401" max="6401" width="10" style="126" customWidth="1"/>
    <col min="6402" max="6402" width="3.33203125" style="126" customWidth="1"/>
    <col min="6403" max="6404" width="13.33203125" style="126" customWidth="1"/>
    <col min="6405" max="6656" width="8.88671875" style="126"/>
    <col min="6657" max="6657" width="10" style="126" customWidth="1"/>
    <col min="6658" max="6658" width="3.33203125" style="126" customWidth="1"/>
    <col min="6659" max="6660" width="13.33203125" style="126" customWidth="1"/>
    <col min="6661" max="6912" width="8.88671875" style="126"/>
    <col min="6913" max="6913" width="10" style="126" customWidth="1"/>
    <col min="6914" max="6914" width="3.33203125" style="126" customWidth="1"/>
    <col min="6915" max="6916" width="13.33203125" style="126" customWidth="1"/>
    <col min="6917" max="7168" width="8.88671875" style="126"/>
    <col min="7169" max="7169" width="10" style="126" customWidth="1"/>
    <col min="7170" max="7170" width="3.33203125" style="126" customWidth="1"/>
    <col min="7171" max="7172" width="13.33203125" style="126" customWidth="1"/>
    <col min="7173" max="7424" width="8.88671875" style="126"/>
    <col min="7425" max="7425" width="10" style="126" customWidth="1"/>
    <col min="7426" max="7426" width="3.33203125" style="126" customWidth="1"/>
    <col min="7427" max="7428" width="13.33203125" style="126" customWidth="1"/>
    <col min="7429" max="7680" width="8.88671875" style="126"/>
    <col min="7681" max="7681" width="10" style="126" customWidth="1"/>
    <col min="7682" max="7682" width="3.33203125" style="126" customWidth="1"/>
    <col min="7683" max="7684" width="13.33203125" style="126" customWidth="1"/>
    <col min="7685" max="7936" width="8.88671875" style="126"/>
    <col min="7937" max="7937" width="10" style="126" customWidth="1"/>
    <col min="7938" max="7938" width="3.33203125" style="126" customWidth="1"/>
    <col min="7939" max="7940" width="13.33203125" style="126" customWidth="1"/>
    <col min="7941" max="8192" width="8.88671875" style="126"/>
    <col min="8193" max="8193" width="10" style="126" customWidth="1"/>
    <col min="8194" max="8194" width="3.33203125" style="126" customWidth="1"/>
    <col min="8195" max="8196" width="13.33203125" style="126" customWidth="1"/>
    <col min="8197" max="8448" width="8.88671875" style="126"/>
    <col min="8449" max="8449" width="10" style="126" customWidth="1"/>
    <col min="8450" max="8450" width="3.33203125" style="126" customWidth="1"/>
    <col min="8451" max="8452" width="13.33203125" style="126" customWidth="1"/>
    <col min="8453" max="8704" width="8.88671875" style="126"/>
    <col min="8705" max="8705" width="10" style="126" customWidth="1"/>
    <col min="8706" max="8706" width="3.33203125" style="126" customWidth="1"/>
    <col min="8707" max="8708" width="13.33203125" style="126" customWidth="1"/>
    <col min="8709" max="8960" width="8.88671875" style="126"/>
    <col min="8961" max="8961" width="10" style="126" customWidth="1"/>
    <col min="8962" max="8962" width="3.33203125" style="126" customWidth="1"/>
    <col min="8963" max="8964" width="13.33203125" style="126" customWidth="1"/>
    <col min="8965" max="9216" width="8.88671875" style="126"/>
    <col min="9217" max="9217" width="10" style="126" customWidth="1"/>
    <col min="9218" max="9218" width="3.33203125" style="126" customWidth="1"/>
    <col min="9219" max="9220" width="13.33203125" style="126" customWidth="1"/>
    <col min="9221" max="9472" width="8.88671875" style="126"/>
    <col min="9473" max="9473" width="10" style="126" customWidth="1"/>
    <col min="9474" max="9474" width="3.33203125" style="126" customWidth="1"/>
    <col min="9475" max="9476" width="13.33203125" style="126" customWidth="1"/>
    <col min="9477" max="9728" width="8.88671875" style="126"/>
    <col min="9729" max="9729" width="10" style="126" customWidth="1"/>
    <col min="9730" max="9730" width="3.33203125" style="126" customWidth="1"/>
    <col min="9731" max="9732" width="13.33203125" style="126" customWidth="1"/>
    <col min="9733" max="9984" width="8.88671875" style="126"/>
    <col min="9985" max="9985" width="10" style="126" customWidth="1"/>
    <col min="9986" max="9986" width="3.33203125" style="126" customWidth="1"/>
    <col min="9987" max="9988" width="13.33203125" style="126" customWidth="1"/>
    <col min="9989" max="10240" width="8.88671875" style="126"/>
    <col min="10241" max="10241" width="10" style="126" customWidth="1"/>
    <col min="10242" max="10242" width="3.33203125" style="126" customWidth="1"/>
    <col min="10243" max="10244" width="13.33203125" style="126" customWidth="1"/>
    <col min="10245" max="10496" width="8.88671875" style="126"/>
    <col min="10497" max="10497" width="10" style="126" customWidth="1"/>
    <col min="10498" max="10498" width="3.33203125" style="126" customWidth="1"/>
    <col min="10499" max="10500" width="13.33203125" style="126" customWidth="1"/>
    <col min="10501" max="10752" width="8.88671875" style="126"/>
    <col min="10753" max="10753" width="10" style="126" customWidth="1"/>
    <col min="10754" max="10754" width="3.33203125" style="126" customWidth="1"/>
    <col min="10755" max="10756" width="13.33203125" style="126" customWidth="1"/>
    <col min="10757" max="11008" width="8.88671875" style="126"/>
    <col min="11009" max="11009" width="10" style="126" customWidth="1"/>
    <col min="11010" max="11010" width="3.33203125" style="126" customWidth="1"/>
    <col min="11011" max="11012" width="13.33203125" style="126" customWidth="1"/>
    <col min="11013" max="11264" width="8.88671875" style="126"/>
    <col min="11265" max="11265" width="10" style="126" customWidth="1"/>
    <col min="11266" max="11266" width="3.33203125" style="126" customWidth="1"/>
    <col min="11267" max="11268" width="13.33203125" style="126" customWidth="1"/>
    <col min="11269" max="11520" width="8.88671875" style="126"/>
    <col min="11521" max="11521" width="10" style="126" customWidth="1"/>
    <col min="11522" max="11522" width="3.33203125" style="126" customWidth="1"/>
    <col min="11523" max="11524" width="13.33203125" style="126" customWidth="1"/>
    <col min="11525" max="11776" width="8.88671875" style="126"/>
    <col min="11777" max="11777" width="10" style="126" customWidth="1"/>
    <col min="11778" max="11778" width="3.33203125" style="126" customWidth="1"/>
    <col min="11779" max="11780" width="13.33203125" style="126" customWidth="1"/>
    <col min="11781" max="12032" width="8.88671875" style="126"/>
    <col min="12033" max="12033" width="10" style="126" customWidth="1"/>
    <col min="12034" max="12034" width="3.33203125" style="126" customWidth="1"/>
    <col min="12035" max="12036" width="13.33203125" style="126" customWidth="1"/>
    <col min="12037" max="12288" width="8.88671875" style="126"/>
    <col min="12289" max="12289" width="10" style="126" customWidth="1"/>
    <col min="12290" max="12290" width="3.33203125" style="126" customWidth="1"/>
    <col min="12291" max="12292" width="13.33203125" style="126" customWidth="1"/>
    <col min="12293" max="12544" width="8.88671875" style="126"/>
    <col min="12545" max="12545" width="10" style="126" customWidth="1"/>
    <col min="12546" max="12546" width="3.33203125" style="126" customWidth="1"/>
    <col min="12547" max="12548" width="13.33203125" style="126" customWidth="1"/>
    <col min="12549" max="12800" width="8.88671875" style="126"/>
    <col min="12801" max="12801" width="10" style="126" customWidth="1"/>
    <col min="12802" max="12802" width="3.33203125" style="126" customWidth="1"/>
    <col min="12803" max="12804" width="13.33203125" style="126" customWidth="1"/>
    <col min="12805" max="13056" width="8.88671875" style="126"/>
    <col min="13057" max="13057" width="10" style="126" customWidth="1"/>
    <col min="13058" max="13058" width="3.33203125" style="126" customWidth="1"/>
    <col min="13059" max="13060" width="13.33203125" style="126" customWidth="1"/>
    <col min="13061" max="13312" width="8.88671875" style="126"/>
    <col min="13313" max="13313" width="10" style="126" customWidth="1"/>
    <col min="13314" max="13314" width="3.33203125" style="126" customWidth="1"/>
    <col min="13315" max="13316" width="13.33203125" style="126" customWidth="1"/>
    <col min="13317" max="13568" width="8.88671875" style="126"/>
    <col min="13569" max="13569" width="10" style="126" customWidth="1"/>
    <col min="13570" max="13570" width="3.33203125" style="126" customWidth="1"/>
    <col min="13571" max="13572" width="13.33203125" style="126" customWidth="1"/>
    <col min="13573" max="13824" width="8.88671875" style="126"/>
    <col min="13825" max="13825" width="10" style="126" customWidth="1"/>
    <col min="13826" max="13826" width="3.33203125" style="126" customWidth="1"/>
    <col min="13827" max="13828" width="13.33203125" style="126" customWidth="1"/>
    <col min="13829" max="14080" width="8.88671875" style="126"/>
    <col min="14081" max="14081" width="10" style="126" customWidth="1"/>
    <col min="14082" max="14082" width="3.33203125" style="126" customWidth="1"/>
    <col min="14083" max="14084" width="13.33203125" style="126" customWidth="1"/>
    <col min="14085" max="14336" width="8.88671875" style="126"/>
    <col min="14337" max="14337" width="10" style="126" customWidth="1"/>
    <col min="14338" max="14338" width="3.33203125" style="126" customWidth="1"/>
    <col min="14339" max="14340" width="13.33203125" style="126" customWidth="1"/>
    <col min="14341" max="14592" width="8.88671875" style="126"/>
    <col min="14593" max="14593" width="10" style="126" customWidth="1"/>
    <col min="14594" max="14594" width="3.33203125" style="126" customWidth="1"/>
    <col min="14595" max="14596" width="13.33203125" style="126" customWidth="1"/>
    <col min="14597" max="14848" width="8.88671875" style="126"/>
    <col min="14849" max="14849" width="10" style="126" customWidth="1"/>
    <col min="14850" max="14850" width="3.33203125" style="126" customWidth="1"/>
    <col min="14851" max="14852" width="13.33203125" style="126" customWidth="1"/>
    <col min="14853" max="15104" width="8.88671875" style="126"/>
    <col min="15105" max="15105" width="10" style="126" customWidth="1"/>
    <col min="15106" max="15106" width="3.33203125" style="126" customWidth="1"/>
    <col min="15107" max="15108" width="13.33203125" style="126" customWidth="1"/>
    <col min="15109" max="15360" width="8.88671875" style="126"/>
    <col min="15361" max="15361" width="10" style="126" customWidth="1"/>
    <col min="15362" max="15362" width="3.33203125" style="126" customWidth="1"/>
    <col min="15363" max="15364" width="13.33203125" style="126" customWidth="1"/>
    <col min="15365" max="15616" width="8.88671875" style="126"/>
    <col min="15617" max="15617" width="10" style="126" customWidth="1"/>
    <col min="15618" max="15618" width="3.33203125" style="126" customWidth="1"/>
    <col min="15619" max="15620" width="13.33203125" style="126" customWidth="1"/>
    <col min="15621" max="15872" width="8.88671875" style="126"/>
    <col min="15873" max="15873" width="10" style="126" customWidth="1"/>
    <col min="15874" max="15874" width="3.33203125" style="126" customWidth="1"/>
    <col min="15875" max="15876" width="13.33203125" style="126" customWidth="1"/>
    <col min="15877" max="16128" width="8.88671875" style="126"/>
    <col min="16129" max="16129" width="10" style="126" customWidth="1"/>
    <col min="16130" max="16130" width="3.33203125" style="126" customWidth="1"/>
    <col min="16131" max="16132" width="13.33203125" style="126" customWidth="1"/>
    <col min="16133" max="16384" width="8.88671875" style="126"/>
  </cols>
  <sheetData>
    <row r="1" spans="1:4" ht="18.399999999999999" customHeight="1" thickBot="1">
      <c r="A1" s="126" t="s">
        <v>103</v>
      </c>
    </row>
    <row r="2" spans="1:4" ht="18.399999999999999" customHeight="1" thickBot="1">
      <c r="A2" s="142" t="s">
        <v>104</v>
      </c>
      <c r="B2" s="143" t="s">
        <v>105</v>
      </c>
      <c r="C2" s="143" t="s">
        <v>106</v>
      </c>
      <c r="D2" s="144" t="s">
        <v>107</v>
      </c>
    </row>
    <row r="3" spans="1:4" ht="18.399999999999999" customHeight="1">
      <c r="A3" s="129" t="s">
        <v>108</v>
      </c>
      <c r="B3" s="130" t="s">
        <v>109</v>
      </c>
      <c r="C3" s="130" t="s">
        <v>110</v>
      </c>
      <c r="D3" s="132" t="s">
        <v>82</v>
      </c>
    </row>
    <row r="4" spans="1:4" ht="18.399999999999999" customHeight="1">
      <c r="A4" s="129" t="s">
        <v>111</v>
      </c>
      <c r="B4" s="130" t="s">
        <v>112</v>
      </c>
      <c r="C4" s="130">
        <v>1115</v>
      </c>
      <c r="D4" s="132" t="s">
        <v>113</v>
      </c>
    </row>
    <row r="5" spans="1:4" ht="18.399999999999999" customHeight="1">
      <c r="A5" s="129" t="s">
        <v>114</v>
      </c>
      <c r="B5" s="130" t="s">
        <v>112</v>
      </c>
      <c r="C5" s="130">
        <v>1115</v>
      </c>
      <c r="D5" s="132" t="s">
        <v>115</v>
      </c>
    </row>
    <row r="6" spans="1:4" ht="18.399999999999999" customHeight="1">
      <c r="A6" s="129" t="s">
        <v>116</v>
      </c>
      <c r="B6" s="130" t="s">
        <v>112</v>
      </c>
      <c r="C6" s="130">
        <v>0</v>
      </c>
      <c r="D6" s="132" t="s">
        <v>117</v>
      </c>
    </row>
    <row r="7" spans="1:4" ht="18.399999999999999" customHeight="1">
      <c r="A7" s="129" t="s">
        <v>118</v>
      </c>
      <c r="B7" s="130" t="s">
        <v>112</v>
      </c>
      <c r="C7" s="130">
        <v>0</v>
      </c>
      <c r="D7" s="132" t="s">
        <v>119</v>
      </c>
    </row>
    <row r="8" spans="1:4" ht="18.399999999999999" customHeight="1">
      <c r="A8" s="129" t="s">
        <v>120</v>
      </c>
      <c r="B8" s="130" t="s">
        <v>112</v>
      </c>
      <c r="C8" s="130">
        <v>0</v>
      </c>
      <c r="D8" s="132" t="s">
        <v>121</v>
      </c>
    </row>
    <row r="9" spans="1:4" ht="18.399999999999999" customHeight="1">
      <c r="A9" s="129" t="s">
        <v>122</v>
      </c>
      <c r="B9" s="130" t="s">
        <v>112</v>
      </c>
      <c r="C9" s="130">
        <v>0</v>
      </c>
      <c r="D9" s="132" t="s">
        <v>123</v>
      </c>
    </row>
    <row r="10" spans="1:4" ht="18.399999999999999" customHeight="1">
      <c r="A10" s="129" t="s">
        <v>124</v>
      </c>
      <c r="B10" s="130" t="s">
        <v>109</v>
      </c>
      <c r="C10" s="130" t="s">
        <v>125</v>
      </c>
      <c r="D10" s="132" t="s">
        <v>126</v>
      </c>
    </row>
    <row r="11" spans="1:4" ht="18.399999999999999" customHeight="1">
      <c r="A11" s="129" t="s">
        <v>127</v>
      </c>
      <c r="B11" s="130" t="s">
        <v>109</v>
      </c>
      <c r="C11" s="130" t="s">
        <v>125</v>
      </c>
      <c r="D11" s="132" t="s">
        <v>128</v>
      </c>
    </row>
    <row r="12" spans="1:4" ht="18.399999999999999" customHeight="1">
      <c r="A12" s="129" t="s">
        <v>129</v>
      </c>
      <c r="B12" s="130" t="s">
        <v>109</v>
      </c>
      <c r="C12" s="130" t="s">
        <v>130</v>
      </c>
      <c r="D12" s="132" t="s">
        <v>131</v>
      </c>
    </row>
    <row r="13" spans="1:4" ht="18.399999999999999" customHeight="1">
      <c r="A13" s="129" t="s">
        <v>132</v>
      </c>
      <c r="B13" s="130" t="s">
        <v>112</v>
      </c>
      <c r="C13" s="130">
        <v>1.25</v>
      </c>
      <c r="D13" s="132" t="s">
        <v>133</v>
      </c>
    </row>
    <row r="14" spans="1:4" ht="18.399999999999999" customHeight="1">
      <c r="A14" s="129" t="s">
        <v>134</v>
      </c>
      <c r="B14" s="130" t="s">
        <v>112</v>
      </c>
      <c r="C14" s="130">
        <v>1.071</v>
      </c>
      <c r="D14" s="132" t="s">
        <v>135</v>
      </c>
    </row>
    <row r="15" spans="1:4" ht="18.399999999999999" customHeight="1">
      <c r="A15" s="129" t="s">
        <v>136</v>
      </c>
      <c r="B15" s="130" t="s">
        <v>109</v>
      </c>
      <c r="C15" s="130" t="s">
        <v>137</v>
      </c>
      <c r="D15" s="132" t="s">
        <v>138</v>
      </c>
    </row>
    <row r="16" spans="1:4" ht="18.399999999999999" customHeight="1">
      <c r="A16" s="129" t="s">
        <v>139</v>
      </c>
      <c r="B16" s="130" t="s">
        <v>109</v>
      </c>
      <c r="C16" s="130" t="s">
        <v>137</v>
      </c>
      <c r="D16" s="132" t="s">
        <v>141</v>
      </c>
    </row>
    <row r="17" spans="1:4" ht="18.399999999999999" customHeight="1">
      <c r="A17" s="129" t="s">
        <v>142</v>
      </c>
      <c r="B17" s="130" t="s">
        <v>109</v>
      </c>
      <c r="C17" s="130" t="s">
        <v>137</v>
      </c>
      <c r="D17" s="132" t="s">
        <v>143</v>
      </c>
    </row>
    <row r="18" spans="1:4" ht="18.399999999999999" customHeight="1">
      <c r="A18" s="129" t="s">
        <v>144</v>
      </c>
      <c r="B18" s="130" t="s">
        <v>109</v>
      </c>
      <c r="C18" s="158">
        <f>25/20 * 16/12 * 1/8</f>
        <v>0.20833333333333334</v>
      </c>
      <c r="D18" s="132" t="s">
        <v>145</v>
      </c>
    </row>
    <row r="19" spans="1:4" ht="18.399999999999999" customHeight="1">
      <c r="A19" s="129" t="s">
        <v>146</v>
      </c>
      <c r="B19" s="130" t="s">
        <v>109</v>
      </c>
      <c r="C19" s="158">
        <f>25/20 * 16/12 * 1/8</f>
        <v>0.20833333333333334</v>
      </c>
      <c r="D19" s="132" t="s">
        <v>147</v>
      </c>
    </row>
    <row r="20" spans="1:4" ht="18.399999999999999" customHeight="1">
      <c r="A20" s="129" t="s">
        <v>148</v>
      </c>
      <c r="B20" s="130" t="s">
        <v>109</v>
      </c>
      <c r="C20" s="158">
        <f>25/20 * 16/12 * 1/8</f>
        <v>0.20833333333333334</v>
      </c>
      <c r="D20" s="132" t="s">
        <v>149</v>
      </c>
    </row>
    <row r="21" spans="1:4" ht="18.399999999999999" customHeight="1">
      <c r="A21" s="129" t="s">
        <v>150</v>
      </c>
      <c r="B21" s="130" t="s">
        <v>109</v>
      </c>
      <c r="C21" s="158">
        <f>25/20 * 16/12 * 1/8</f>
        <v>0.20833333333333334</v>
      </c>
      <c r="D21" s="132" t="s">
        <v>151</v>
      </c>
    </row>
    <row r="22" spans="1:4" ht="18.399999999999999" customHeight="1">
      <c r="A22" s="129" t="s">
        <v>152</v>
      </c>
      <c r="B22" s="130" t="s">
        <v>109</v>
      </c>
      <c r="C22" s="158">
        <f>25/20 * 16/12 * 1/8*12/10</f>
        <v>0.25</v>
      </c>
      <c r="D22" s="132" t="s">
        <v>153</v>
      </c>
    </row>
    <row r="23" spans="1:4" ht="18.399999999999999" customHeight="1">
      <c r="A23" s="129" t="s">
        <v>154</v>
      </c>
      <c r="B23" s="130" t="s">
        <v>109</v>
      </c>
      <c r="C23" s="158">
        <f>25/20 * 16/12 * 1/8</f>
        <v>0.20833333333333334</v>
      </c>
      <c r="D23" s="132" t="s">
        <v>155</v>
      </c>
    </row>
    <row r="24" spans="1:4" ht="18.399999999999999" customHeight="1">
      <c r="A24" s="129" t="s">
        <v>156</v>
      </c>
      <c r="B24" s="130" t="s">
        <v>112</v>
      </c>
      <c r="C24" s="130">
        <v>1</v>
      </c>
      <c r="D24" s="132" t="s">
        <v>157</v>
      </c>
    </row>
    <row r="25" spans="1:4" ht="18.399999999999999" customHeight="1">
      <c r="A25" s="129" t="s">
        <v>158</v>
      </c>
      <c r="B25" s="130" t="s">
        <v>112</v>
      </c>
      <c r="C25" s="130">
        <v>1.5</v>
      </c>
      <c r="D25" s="132" t="s">
        <v>159</v>
      </c>
    </row>
    <row r="26" spans="1:4" ht="18.399999999999999" customHeight="1">
      <c r="A26" s="129" t="s">
        <v>160</v>
      </c>
      <c r="B26" s="130" t="s">
        <v>112</v>
      </c>
      <c r="C26" s="130">
        <v>1.1599999999999999</v>
      </c>
      <c r="D26" s="132" t="s">
        <v>161</v>
      </c>
    </row>
    <row r="27" spans="1:4" ht="18.399999999999999" customHeight="1">
      <c r="A27" s="129" t="s">
        <v>162</v>
      </c>
      <c r="B27" s="130" t="s">
        <v>112</v>
      </c>
      <c r="C27" s="130">
        <v>1.6</v>
      </c>
      <c r="D27" s="132" t="s">
        <v>163</v>
      </c>
    </row>
    <row r="28" spans="1:4" ht="18.399999999999999" customHeight="1">
      <c r="A28" s="129" t="s">
        <v>164</v>
      </c>
      <c r="B28" s="130" t="s">
        <v>112</v>
      </c>
      <c r="C28" s="130">
        <v>1.6</v>
      </c>
      <c r="D28" s="132" t="s">
        <v>165</v>
      </c>
    </row>
    <row r="29" spans="1:4" ht="18.399999999999999" customHeight="1">
      <c r="A29" s="129" t="s">
        <v>166</v>
      </c>
      <c r="B29" s="130" t="s">
        <v>112</v>
      </c>
      <c r="C29" s="130">
        <v>1.6</v>
      </c>
      <c r="D29" s="132" t="s">
        <v>167</v>
      </c>
    </row>
    <row r="30" spans="1:4" ht="18.399999999999999" customHeight="1">
      <c r="A30" s="129" t="s">
        <v>168</v>
      </c>
      <c r="B30" s="130" t="s">
        <v>112</v>
      </c>
      <c r="C30" s="130">
        <v>1.94</v>
      </c>
      <c r="D30" s="132" t="s">
        <v>169</v>
      </c>
    </row>
    <row r="31" spans="1:4" ht="18.399999999999999" customHeight="1">
      <c r="A31" s="129" t="s">
        <v>170</v>
      </c>
      <c r="B31" s="130" t="s">
        <v>112</v>
      </c>
      <c r="C31" s="130">
        <v>1.94</v>
      </c>
      <c r="D31" s="132" t="s">
        <v>171</v>
      </c>
    </row>
    <row r="32" spans="1:4" ht="18.399999999999999" customHeight="1">
      <c r="A32" s="129" t="s">
        <v>172</v>
      </c>
      <c r="B32" s="130" t="s">
        <v>112</v>
      </c>
      <c r="C32" s="130">
        <v>1.94</v>
      </c>
      <c r="D32" s="132" t="s">
        <v>173</v>
      </c>
    </row>
    <row r="33" spans="1:4" ht="18.399999999999999" customHeight="1">
      <c r="A33" s="129" t="s">
        <v>174</v>
      </c>
      <c r="B33" s="130" t="s">
        <v>112</v>
      </c>
      <c r="C33" s="130">
        <v>1</v>
      </c>
      <c r="D33" s="132" t="s">
        <v>175</v>
      </c>
    </row>
    <row r="34" spans="1:4" ht="18.399999999999999" customHeight="1">
      <c r="A34" s="129" t="s">
        <v>176</v>
      </c>
      <c r="B34" s="130" t="s">
        <v>112</v>
      </c>
      <c r="C34" s="130">
        <v>1</v>
      </c>
      <c r="D34" s="132" t="s">
        <v>177</v>
      </c>
    </row>
    <row r="35" spans="1:4" ht="18.399999999999999" customHeight="1">
      <c r="A35" s="129" t="s">
        <v>178</v>
      </c>
      <c r="B35" s="130" t="s">
        <v>112</v>
      </c>
      <c r="C35" s="130">
        <v>1</v>
      </c>
      <c r="D35" s="132" t="s">
        <v>179</v>
      </c>
    </row>
    <row r="36" spans="1:4" ht="18.399999999999999" customHeight="1">
      <c r="A36" s="129" t="s">
        <v>180</v>
      </c>
      <c r="B36" s="130" t="s">
        <v>109</v>
      </c>
      <c r="C36" s="130" t="s">
        <v>137</v>
      </c>
      <c r="D36" s="132" t="s">
        <v>181</v>
      </c>
    </row>
    <row r="37" spans="1:4" ht="18.399999999999999" customHeight="1">
      <c r="A37" s="129" t="s">
        <v>182</v>
      </c>
      <c r="B37" s="130" t="s">
        <v>109</v>
      </c>
      <c r="C37" s="130" t="s">
        <v>137</v>
      </c>
      <c r="D37" s="132" t="s">
        <v>183</v>
      </c>
    </row>
    <row r="38" spans="1:4" ht="18.399999999999999" customHeight="1">
      <c r="A38" s="129" t="s">
        <v>184</v>
      </c>
      <c r="B38" s="130" t="s">
        <v>109</v>
      </c>
      <c r="C38" s="130" t="s">
        <v>137</v>
      </c>
      <c r="D38" s="132" t="s">
        <v>185</v>
      </c>
    </row>
    <row r="39" spans="1:4" ht="18.399999999999999" customHeight="1">
      <c r="A39" s="129" t="s">
        <v>186</v>
      </c>
      <c r="B39" s="130" t="s">
        <v>112</v>
      </c>
      <c r="C39" s="130">
        <v>1.1100000000000001</v>
      </c>
      <c r="D39" s="132" t="s">
        <v>187</v>
      </c>
    </row>
    <row r="40" spans="1:4" ht="18.399999999999999" customHeight="1">
      <c r="A40" s="129" t="s">
        <v>188</v>
      </c>
      <c r="B40" s="130" t="s">
        <v>112</v>
      </c>
      <c r="C40" s="130">
        <v>1.1200000000000001</v>
      </c>
      <c r="D40" s="132" t="s">
        <v>189</v>
      </c>
    </row>
    <row r="41" spans="1:4" ht="18.399999999999999" customHeight="1">
      <c r="A41" s="129" t="s">
        <v>190</v>
      </c>
      <c r="B41" s="130" t="s">
        <v>109</v>
      </c>
      <c r="C41" s="130" t="s">
        <v>137</v>
      </c>
      <c r="D41" s="132" t="s">
        <v>191</v>
      </c>
    </row>
    <row r="42" spans="1:4" ht="18.399999999999999" customHeight="1">
      <c r="A42" s="129" t="s">
        <v>192</v>
      </c>
      <c r="B42" s="130" t="s">
        <v>109</v>
      </c>
      <c r="C42" s="130" t="s">
        <v>137</v>
      </c>
      <c r="D42" s="132" t="s">
        <v>193</v>
      </c>
    </row>
    <row r="43" spans="1:4" ht="18.399999999999999" customHeight="1">
      <c r="A43" s="129" t="s">
        <v>194</v>
      </c>
      <c r="B43" s="130" t="s">
        <v>109</v>
      </c>
      <c r="C43" s="130" t="s">
        <v>137</v>
      </c>
      <c r="D43" s="132" t="s">
        <v>195</v>
      </c>
    </row>
    <row r="44" spans="1:4" ht="18.399999999999999" customHeight="1">
      <c r="A44" s="129" t="s">
        <v>196</v>
      </c>
      <c r="B44" s="130" t="s">
        <v>109</v>
      </c>
      <c r="C44" s="130" t="s">
        <v>137</v>
      </c>
      <c r="D44" s="132" t="s">
        <v>82</v>
      </c>
    </row>
    <row r="45" spans="1:4" ht="18.399999999999999" customHeight="1">
      <c r="A45" s="129" t="s">
        <v>197</v>
      </c>
      <c r="B45" s="130" t="s">
        <v>109</v>
      </c>
      <c r="C45" s="130" t="s">
        <v>82</v>
      </c>
      <c r="D45" s="132" t="s">
        <v>82</v>
      </c>
    </row>
    <row r="46" spans="1:4" ht="18.399999999999999" customHeight="1">
      <c r="A46" s="129" t="s">
        <v>198</v>
      </c>
      <c r="B46" s="130" t="s">
        <v>109</v>
      </c>
      <c r="C46" s="130" t="s">
        <v>82</v>
      </c>
      <c r="D46" s="132" t="s">
        <v>82</v>
      </c>
    </row>
    <row r="47" spans="1:4" ht="18.399999999999999" customHeight="1">
      <c r="A47" s="129" t="s">
        <v>199</v>
      </c>
      <c r="B47" s="130" t="s">
        <v>112</v>
      </c>
      <c r="C47" s="130">
        <v>0</v>
      </c>
      <c r="D47" s="132" t="s">
        <v>200</v>
      </c>
    </row>
    <row r="48" spans="1:4" ht="18.399999999999999" customHeight="1">
      <c r="A48" s="129" t="s">
        <v>201</v>
      </c>
      <c r="B48" s="130" t="s">
        <v>112</v>
      </c>
      <c r="C48" s="130">
        <v>0</v>
      </c>
      <c r="D48" s="132" t="s">
        <v>202</v>
      </c>
    </row>
    <row r="49" spans="1:4" ht="18.399999999999999" customHeight="1">
      <c r="A49" s="129" t="s">
        <v>203</v>
      </c>
      <c r="B49" s="130" t="s">
        <v>109</v>
      </c>
      <c r="C49" s="130" t="s">
        <v>204</v>
      </c>
      <c r="D49" s="132" t="s">
        <v>82</v>
      </c>
    </row>
    <row r="50" spans="1:4" ht="18.399999999999999" customHeight="1" thickBot="1">
      <c r="A50" s="145" t="s">
        <v>205</v>
      </c>
      <c r="B50" s="146" t="s">
        <v>109</v>
      </c>
      <c r="C50" s="146" t="s">
        <v>137</v>
      </c>
      <c r="D50" s="148" t="s">
        <v>82</v>
      </c>
    </row>
  </sheetData>
  <phoneticPr fontId="3" type="noConversion"/>
  <pageMargins left="0.31496062992125984" right="0.31496062992125984" top="1" bottom="0.59055118110236215" header="0.5" footer="0.5"/>
  <pageSetup paperSize="9" orientation="portrait" r:id="rId1"/>
  <headerFooter alignWithMargins="0">
    <oddHeader>&amp;RPage 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갑지</vt:lpstr>
      <vt:lpstr>원가계산서</vt:lpstr>
      <vt:lpstr>내역서</vt:lpstr>
      <vt:lpstr>경비</vt:lpstr>
      <vt:lpstr>산출근거</vt:lpstr>
      <vt:lpstr>자재조서</vt:lpstr>
      <vt:lpstr>전역변수</vt:lpstr>
      <vt:lpstr>중기전역변수</vt:lpstr>
      <vt:lpstr>산출근거!Print_Area</vt:lpstr>
      <vt:lpstr>원가계산서!Print_Area</vt:lpstr>
      <vt:lpstr>경비!Print_Titles</vt:lpstr>
      <vt:lpstr>내역서!Print_Titles</vt:lpstr>
      <vt:lpstr>자재조서!Print_Titles</vt:lpstr>
      <vt:lpstr>전역변수!Print_Titles</vt:lpstr>
      <vt:lpstr>중기전역변수!Print_Titles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박정수</dc:creator>
  <cp:lastModifiedBy>user</cp:lastModifiedBy>
  <cp:lastPrinted>2021-08-17T00:31:28Z</cp:lastPrinted>
  <dcterms:created xsi:type="dcterms:W3CDTF">2004-08-04T05:16:54Z</dcterms:created>
  <dcterms:modified xsi:type="dcterms:W3CDTF">2021-09-14T07:44:13Z</dcterms:modified>
</cp:coreProperties>
</file>